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CB806CD3-952C-4B61-9282-37EA6E96B728}" xr6:coauthVersionLast="47" xr6:coauthVersionMax="47" xr10:uidLastSave="{00000000-0000-0000-0000-000000000000}"/>
  <bookViews>
    <workbookView xWindow="-108" yWindow="-108" windowWidth="23256" windowHeight="12576" xr2:uid="{0E25239B-521E-4206-A9FD-A034B90A2BF1}"/>
  </bookViews>
  <sheets>
    <sheet name="Sparta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7" i="1" l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6" i="1"/>
  <c r="BD35" i="1"/>
  <c r="BD3" i="1" s="1"/>
  <c r="BB35" i="1"/>
  <c r="AZ35" i="1"/>
  <c r="AX35" i="1"/>
  <c r="AV35" i="1"/>
  <c r="AV3" i="1" s="1"/>
  <c r="AT35" i="1"/>
  <c r="AR35" i="1"/>
  <c r="AP35" i="1"/>
  <c r="AP3" i="1" s="1"/>
  <c r="AN35" i="1"/>
  <c r="AN3" i="1" s="1"/>
  <c r="AL35" i="1"/>
  <c r="AJ35" i="1"/>
  <c r="AH35" i="1"/>
  <c r="AH3" i="1" s="1"/>
  <c r="AF35" i="1"/>
  <c r="AF3" i="1" s="1"/>
  <c r="AD35" i="1"/>
  <c r="AB35" i="1"/>
  <c r="Z35" i="1"/>
  <c r="Z3" i="1" s="1"/>
  <c r="X35" i="1"/>
  <c r="X3" i="1" s="1"/>
  <c r="V35" i="1"/>
  <c r="T35" i="1"/>
  <c r="R35" i="1"/>
  <c r="R3" i="1" s="1"/>
  <c r="P35" i="1"/>
  <c r="P3" i="1" s="1"/>
  <c r="N35" i="1"/>
  <c r="L35" i="1"/>
  <c r="J35" i="1"/>
  <c r="J3" i="1" s="1"/>
  <c r="H35" i="1"/>
  <c r="H3" i="1" s="1"/>
  <c r="F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B3" i="1"/>
  <c r="AZ3" i="1"/>
  <c r="AX3" i="1"/>
  <c r="AT3" i="1"/>
  <c r="AR3" i="1"/>
  <c r="AL3" i="1"/>
  <c r="AJ3" i="1"/>
  <c r="AD3" i="1"/>
  <c r="AB3" i="1"/>
  <c r="V3" i="1"/>
  <c r="T3" i="1"/>
  <c r="N3" i="1"/>
  <c r="L3" i="1"/>
  <c r="F3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G35" i="1" l="1"/>
  <c r="D35" i="1"/>
  <c r="BF35" i="1"/>
  <c r="BI21" i="1" s="1"/>
  <c r="BJ21" i="1" s="1"/>
  <c r="BI22" i="1" l="1"/>
  <c r="BJ22" i="1" s="1"/>
  <c r="BI9" i="1"/>
  <c r="BJ9" i="1" s="1"/>
  <c r="BI6" i="1"/>
  <c r="BJ6" i="1" s="1"/>
  <c r="BI20" i="1"/>
  <c r="BJ20" i="1" s="1"/>
  <c r="BI33" i="1"/>
  <c r="BJ33" i="1" s="1"/>
  <c r="BI34" i="1"/>
  <c r="BJ34" i="1" s="1"/>
  <c r="BI18" i="1"/>
  <c r="BJ18" i="1" s="1"/>
  <c r="BI16" i="1"/>
  <c r="BJ16" i="1" s="1"/>
  <c r="BI29" i="1"/>
  <c r="BJ29" i="1" s="1"/>
  <c r="BI30" i="1"/>
  <c r="BJ30" i="1" s="1"/>
  <c r="BI14" i="1"/>
  <c r="BJ14" i="1" s="1"/>
  <c r="BI28" i="1"/>
  <c r="BJ28" i="1" s="1"/>
  <c r="BI12" i="1"/>
  <c r="BJ12" i="1" s="1"/>
  <c r="BI15" i="1"/>
  <c r="BJ15" i="1" s="1"/>
  <c r="BI23" i="1"/>
  <c r="BJ23" i="1" s="1"/>
  <c r="BI19" i="1"/>
  <c r="BJ19" i="1" s="1"/>
  <c r="BI7" i="1"/>
  <c r="BJ7" i="1" s="1"/>
  <c r="BI31" i="1"/>
  <c r="BJ31" i="1" s="1"/>
  <c r="BI27" i="1"/>
  <c r="BJ27" i="1" s="1"/>
  <c r="BI11" i="1"/>
  <c r="BJ11" i="1" s="1"/>
  <c r="BI32" i="1"/>
  <c r="BJ32" i="1" s="1"/>
  <c r="BI25" i="1"/>
  <c r="BJ25" i="1" s="1"/>
  <c r="BI17" i="1"/>
  <c r="BJ17" i="1" s="1"/>
  <c r="BI26" i="1"/>
  <c r="BJ26" i="1" s="1"/>
  <c r="BI10" i="1"/>
  <c r="BJ10" i="1" s="1"/>
  <c r="BI24" i="1"/>
  <c r="BJ24" i="1" s="1"/>
  <c r="BI8" i="1"/>
  <c r="BJ8" i="1" s="1"/>
  <c r="BI13" i="1"/>
  <c r="BJ13" i="1" s="1"/>
  <c r="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tc={4484A2DB-FD0B-4433-AAAA-35F22CA5732D}</author>
    <author>tc={35297B86-C198-4CA6-843B-45B1794C1792}</author>
  </authors>
  <commentList>
    <comment ref="D35" authorId="0" shapeId="0" xr:uid="{4484A2DB-FD0B-4433-AAAA-35F22CA5732D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36" authorId="1" shapeId="0" xr:uid="{35297B86-C198-4CA6-843B-45B1794C179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<sst xmlns="http://schemas.openxmlformats.org/spreadsheetml/2006/main" count="131" uniqueCount="66">
  <si>
    <t>Datums</t>
  </si>
  <si>
    <t>Rezultāts</t>
  </si>
  <si>
    <t>Pretinieks</t>
  </si>
  <si>
    <t>Dau</t>
  </si>
  <si>
    <t>Met</t>
  </si>
  <si>
    <t>Rig</t>
  </si>
  <si>
    <t>RFS</t>
  </si>
  <si>
    <t>Val</t>
  </si>
  <si>
    <t>Noa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</si>
  <si>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</si>
  <si>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</si>
  <si>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</si>
  <si>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</si>
  <si>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</si>
  <si>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</si>
  <si>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</si>
  <si>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</si>
  <si>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Skrebels</t>
  </si>
  <si>
    <t>Latvija</t>
  </si>
  <si>
    <t>A</t>
  </si>
  <si>
    <t>Bērenfelds</t>
  </si>
  <si>
    <t>Vambā</t>
  </si>
  <si>
    <t>Kamerūna</t>
  </si>
  <si>
    <t>U</t>
  </si>
  <si>
    <t>Ogunniji</t>
  </si>
  <si>
    <t>Nigērija</t>
  </si>
  <si>
    <t>P</t>
  </si>
  <si>
    <t>Ošs</t>
  </si>
  <si>
    <t>V</t>
  </si>
  <si>
    <t>Marhijevs</t>
  </si>
  <si>
    <t>Somija</t>
  </si>
  <si>
    <t>Asamoā</t>
  </si>
  <si>
    <t>Gana</t>
  </si>
  <si>
    <t>Abdullāhi</t>
  </si>
  <si>
    <t>Soloveičiks</t>
  </si>
  <si>
    <t>Fraidejs</t>
  </si>
  <si>
    <t>Solovjovs</t>
  </si>
  <si>
    <t>Kerbašs</t>
  </si>
  <si>
    <t>Alžīrija</t>
  </si>
  <si>
    <t>Rivoira</t>
  </si>
  <si>
    <t>Itālija</t>
  </si>
  <si>
    <t>Meļņiks</t>
  </si>
  <si>
    <t>Prepelice</t>
  </si>
  <si>
    <t>Moldova</t>
  </si>
  <si>
    <t>Vigovskis</t>
  </si>
  <si>
    <t>Krievija</t>
  </si>
  <si>
    <t>Ļotčikovs</t>
  </si>
  <si>
    <t>Dross</t>
  </si>
  <si>
    <t>Kamarā</t>
  </si>
  <si>
    <t>Kotdivuāra</t>
  </si>
  <si>
    <t>Kramēns</t>
  </si>
  <si>
    <t>Igbineveka</t>
  </si>
  <si>
    <t>Zehovs</t>
  </si>
  <si>
    <t>Šlampe</t>
  </si>
  <si>
    <t>Nerugals</t>
  </si>
  <si>
    <t>Edhere</t>
  </si>
  <si>
    <t>Alpēns</t>
  </si>
  <si>
    <t>Lazarevs</t>
  </si>
  <si>
    <t>Kruglaužs</t>
  </si>
  <si>
    <t>Veisbuks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</si>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</sst>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10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8CBAD"/>
        <bgColor rgb="FFFFC7CE"/>
      </patternFill>
    </fill>
    <fill>
      <patternFill patternType="solid">
        <fgColor rgb="FF92D050"/>
        <bgColor rgb="FFA9D18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rgb="FFFFFF00"/>
        <bgColor rgb="FFEFEF00"/>
      </patternFill>
    </fill>
    <fill>
      <patternFill patternType="solid">
        <fgColor rgb="FFFF0000"/>
        <bgColor indexed="64"/>
      </patternFill>
    </fill>
    <fill>
      <patternFill patternType="lightGrid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Protection="0"/>
  </cellStyleXfs>
  <cellXfs count="81">
    <xf numFmtId="0" fontId="0" fillId="0" borderId="0" xfId="0"/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5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/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0" xfId="1"/>
    <xf numFmtId="2" fontId="0" fillId="0" borderId="0" xfId="0" applyNumberFormat="1"/>
    <xf numFmtId="0" fontId="7" fillId="10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164" fontId="2" fillId="0" borderId="0" xfId="0" applyNumberFormat="1" applyFont="1"/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164" fontId="2" fillId="0" borderId="5" xfId="0" applyNumberFormat="1" applyFont="1" applyBorder="1"/>
    <xf numFmtId="1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3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2">
    <cellStyle name="Parasts" xfId="0" builtinId="0"/>
    <cellStyle name="Procenti" xfId="1" builtinId="5"/>
  </cellStyles>
  <dxfs count="74"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EAA9A17D-FFCE-496C-BAB7-2FE5E5DCAE96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5" dT="2021-11-19T12:14:33.80" personId="{EAA9A17D-FFCE-496C-BAB7-2FE5E5DCAE96}" id="{4484A2DB-FD0B-4433-AAAA-35F22CA5732D}">
    <text>Visu spēlētāju kopuma vidējais vecums sezonas beigās (neatkarīgi no tā, cik kurš minūtes nospēlējis)</text>
  </threadedComment>
  <threadedComment ref="D36" dT="2021-11-19T12:15:25.93" personId="{EAA9A17D-FFCE-496C-BAB7-2FE5E5DCAE96}" id="{35297B86-C198-4CA6-843B-45B1794C1792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C7912-2B98-4354-B321-6F704DE8416F}">
  <sheetPr>
    <tabColor rgb="FF92D050"/>
  </sheetPr>
  <dimension ref="A1:AMK63"/>
  <sheetViews>
    <sheetView tabSelected="1" topLeftCell="A2" zoomScale="83" zoomScaleNormal="83" workbookViewId="0">
      <selection activeCell="V17" sqref="V17"/>
    </sheetView>
  </sheetViews>
  <sheetFormatPr defaultColWidth="0" defaultRowHeight="14.4" x14ac:dyDescent="0.3"/>
  <cols>
    <col min="1" max="1" width="10.33203125" style="5" customWidth="1"/>
    <col min="2" max="2" width="10.109375" style="4" customWidth="1"/>
    <col min="3" max="3" width="10.109375" style="5" customWidth="1"/>
    <col min="4" max="4" width="4.77734375" style="4" bestFit="1" customWidth="1"/>
    <col min="5" max="5" width="4.109375" style="5" customWidth="1"/>
    <col min="6" max="57" width="3.44140625" style="4" customWidth="1"/>
    <col min="58" max="59" width="5.77734375" style="4" customWidth="1"/>
    <col min="60" max="60" width="3.109375" style="4" customWidth="1"/>
    <col min="61" max="62" width="4" style="4" hidden="1"/>
    <col min="63" max="63" width="1.44140625" style="5" hidden="1"/>
    <col min="64" max="68" width="9.109375" style="5" hidden="1"/>
    <col min="69" max="70" width="4" style="5" hidden="1"/>
    <col min="71" max="71" width="1.44140625" style="5" hidden="1"/>
    <col min="72" max="1021" width="9.109375" style="5" hidden="1"/>
    <col min="1022" max="1022" width="3.44140625" hidden="1"/>
    <col min="1023" max="1023" width="4.44140625" hidden="1"/>
    <col min="1024" max="1024" width="3.44140625" hidden="1"/>
    <col min="1025" max="1025" width="4.44140625" hidden="1"/>
    <col min="1026" max="16384" width="8.88671875" hidden="1"/>
  </cols>
  <sheetData>
    <row r="1" spans="1:1025" s="5" customFormat="1" ht="15" hidden="1" customHeight="1" x14ac:dyDescent="0.3">
      <c r="A1" s="1"/>
      <c r="B1" s="2">
        <v>44506</v>
      </c>
      <c r="C1" s="1"/>
      <c r="D1" s="3"/>
      <c r="E1" s="1"/>
      <c r="F1" s="4">
        <f>SUMIFS(G6:G37,G6:G37,"&gt;0")</f>
        <v>1</v>
      </c>
      <c r="G1" s="4">
        <f>-SUMIFS(G6:G37,G6:G37,"&lt;0")</f>
        <v>2</v>
      </c>
      <c r="H1" s="4">
        <f>SUMIFS(I6:I37,I6:I37,"&gt;0")</f>
        <v>1</v>
      </c>
      <c r="I1" s="4">
        <f>-SUMIFS(I6:I37,I6:I37,"&lt;0")</f>
        <v>0</v>
      </c>
      <c r="J1" s="4">
        <f>SUMIFS(K6:K37,K6:K37,"&gt;0")</f>
        <v>1</v>
      </c>
      <c r="K1" s="4">
        <f>-SUMIFS(K6:K37,K6:K37,"&lt;0")</f>
        <v>6</v>
      </c>
      <c r="L1" s="4">
        <f>SUMIFS(M6:M37,M6:M37,"&gt;0")</f>
        <v>0</v>
      </c>
      <c r="M1" s="4">
        <f>-SUMIFS(M6:M37,M6:M37,"&lt;0")</f>
        <v>1</v>
      </c>
      <c r="N1" s="4">
        <f>SUMIFS(O6:O37,O6:O37,"&gt;0")</f>
        <v>0</v>
      </c>
      <c r="O1" s="4">
        <f>-SUMIFS(O6:O37,O6:O37,"&lt;0")</f>
        <v>2</v>
      </c>
      <c r="P1" s="4">
        <f>SUMIFS(Q6:Q37,Q6:Q37,"&gt;0")</f>
        <v>5</v>
      </c>
      <c r="Q1" s="4">
        <f>-SUMIFS(Q6:Q37,Q6:Q37,"&lt;0")</f>
        <v>0</v>
      </c>
      <c r="R1" s="4">
        <f>SUMIFS(S6:S37,S6:S37,"&gt;0")</f>
        <v>0</v>
      </c>
      <c r="S1" s="4">
        <f>-SUMIFS(S6:S37,S6:S37,"&lt;0")</f>
        <v>3</v>
      </c>
      <c r="T1" s="4">
        <f>SUMIFS(U6:U37,U6:U37,"&gt;0")</f>
        <v>0</v>
      </c>
      <c r="U1" s="4">
        <f>-SUMIFS(U6:U37,U6:U37,"&lt;0")</f>
        <v>2</v>
      </c>
      <c r="V1" s="4">
        <f>SUMIFS(W6:W37,W6:W37,"&gt;0")</f>
        <v>1</v>
      </c>
      <c r="W1" s="4">
        <f>-SUMIFS(W6:W37,W6:W37,"&lt;0")</f>
        <v>2</v>
      </c>
      <c r="X1" s="4">
        <f>SUMIFS(Y6:Y37,Y6:Y37,"&gt;0")</f>
        <v>0</v>
      </c>
      <c r="Y1" s="4">
        <f>-SUMIFS(Y6:Y37,Y6:Y37,"&lt;0")</f>
        <v>1</v>
      </c>
      <c r="Z1" s="4">
        <f>SUMIFS(AA6:AA37,AA6:AA37,"&gt;0")</f>
        <v>1</v>
      </c>
      <c r="AA1" s="4">
        <f>-SUMIFS(AA6:AA37,AA6:AA37,"&lt;0")</f>
        <v>0</v>
      </c>
      <c r="AB1" s="4">
        <f>SUMIFS(AC6:AC37,AC6:AC37,"&gt;0")</f>
        <v>1</v>
      </c>
      <c r="AC1" s="4">
        <f>-SUMIFS(AC6:AC37,AC6:AC37,"&lt;0")</f>
        <v>2</v>
      </c>
      <c r="AD1" s="4">
        <f>SUMIFS(AE6:AE37,AE6:AE37,"&gt;0")</f>
        <v>5</v>
      </c>
      <c r="AE1" s="4">
        <f>-SUMIFS(AE6:AE37,AE6:AE37,"&lt;0")</f>
        <v>2</v>
      </c>
      <c r="AF1" s="4">
        <f>SUMIFS(AG6:AG37,AG6:AG37,"&gt;0")</f>
        <v>2</v>
      </c>
      <c r="AG1" s="4">
        <f>-SUMIFS(AG6:AG37,AG6:AG37,"&lt;0")</f>
        <v>0</v>
      </c>
      <c r="AH1" s="4">
        <f>SUMIFS(AI6:AI37,AI6:AI37,"&gt;0")</f>
        <v>3</v>
      </c>
      <c r="AI1" s="4">
        <f>-SUMIFS(AI6:AI37,AI6:AI37,"&lt;0")</f>
        <v>0</v>
      </c>
      <c r="AJ1" s="4">
        <f>SUMIFS(AK6:AK37,AK6:AK37,"&gt;0")</f>
        <v>2</v>
      </c>
      <c r="AK1" s="4">
        <f>-SUMIFS(AK6:AK37,AK6:AK37,"&lt;0")</f>
        <v>3</v>
      </c>
      <c r="AL1" s="4">
        <f>SUMIFS(AM6:AM37,AM6:AM37,"&gt;0")</f>
        <v>1</v>
      </c>
      <c r="AM1" s="4">
        <f>-SUMIFS(AM6:AM37,AM6:AM37,"&lt;0")</f>
        <v>2</v>
      </c>
      <c r="AN1" s="4">
        <f>SUMIFS(AO6:AO37,AO6:AO37,"&gt;0")</f>
        <v>1</v>
      </c>
      <c r="AO1" s="4">
        <f>-SUMIFS(AO6:AO37,AO6:AO37,"&lt;0")</f>
        <v>2</v>
      </c>
      <c r="AP1" s="4">
        <f>SUMIFS(AQ6:AQ37,AQ6:AQ37,"&gt;0")</f>
        <v>2</v>
      </c>
      <c r="AQ1" s="4">
        <f>-SUMIFS(AQ6:AQ37,AQ6:AQ37,"&lt;0")</f>
        <v>1</v>
      </c>
      <c r="AR1" s="4">
        <f>SUMIFS(AS6:AS37,AS6:AS37,"&gt;0")</f>
        <v>0</v>
      </c>
      <c r="AS1" s="4">
        <f>-SUMIFS(AS6:AS37,AS6:AS37,"&lt;0")</f>
        <v>3</v>
      </c>
      <c r="AT1" s="4">
        <f>SUMIFS(AU6:AU37,AU6:AU37,"&gt;0")</f>
        <v>3</v>
      </c>
      <c r="AU1" s="4">
        <f>-SUMIFS(AU6:AU37,AU6:AU37,"&lt;0")</f>
        <v>0</v>
      </c>
      <c r="AV1" s="4">
        <f>SUMIFS(AW6:AW37,AW6:AW37,"&gt;0")</f>
        <v>1</v>
      </c>
      <c r="AW1" s="4">
        <f>-SUMIFS(AW6:AW37,AW6:AW37,"&lt;0")</f>
        <v>0</v>
      </c>
      <c r="AX1" s="4">
        <f>SUMIFS(AY6:AY37,AY6:AY37,"&gt;0")</f>
        <v>1</v>
      </c>
      <c r="AY1" s="4">
        <f>-SUMIFS(AY6:AY37,AY6:AY37,"&lt;0")</f>
        <v>1</v>
      </c>
      <c r="AZ1" s="4">
        <f>SUMIFS(BA6:BA37,BA6:BA37,"&gt;0")</f>
        <v>1</v>
      </c>
      <c r="BA1" s="4">
        <f>-SUMIFS(BA6:BA37,BA6:BA37,"&lt;0")</f>
        <v>1</v>
      </c>
      <c r="BB1" s="4">
        <f>SUMIFS(BC6:BC37,BC6:BC37,"&gt;0")</f>
        <v>1</v>
      </c>
      <c r="BC1" s="4">
        <f>-SUMIFS(BC6:BC37,BC6:BC37,"&lt;0")</f>
        <v>4</v>
      </c>
      <c r="BD1" s="4">
        <f>SUMIFS(BE6:BE37,BE6:BE37,"&gt;0")</f>
        <v>0</v>
      </c>
      <c r="BE1" s="4">
        <f>-SUMIFS(BE6:BE37,BE6:BE37,"&lt;0")</f>
        <v>1</v>
      </c>
      <c r="BF1" s="4"/>
      <c r="BG1" s="4"/>
      <c r="BH1" s="4"/>
      <c r="BI1" s="4"/>
      <c r="BJ1" s="4"/>
      <c r="AMH1"/>
      <c r="AMI1"/>
      <c r="AMJ1"/>
      <c r="AMK1"/>
    </row>
    <row r="2" spans="1:1025" s="5" customFormat="1" ht="15" customHeight="1" x14ac:dyDescent="0.3">
      <c r="A2" s="1" t="s">
        <v>0</v>
      </c>
      <c r="B2" s="6"/>
      <c r="C2" s="7"/>
      <c r="D2" s="8"/>
      <c r="E2" s="9"/>
      <c r="F2" s="10">
        <v>44268</v>
      </c>
      <c r="G2" s="10"/>
      <c r="H2" s="10">
        <v>44275</v>
      </c>
      <c r="I2" s="10"/>
      <c r="J2" s="11">
        <v>44289</v>
      </c>
      <c r="K2" s="11"/>
      <c r="L2" s="11">
        <v>44297</v>
      </c>
      <c r="M2" s="11"/>
      <c r="N2" s="11">
        <v>44305</v>
      </c>
      <c r="O2" s="11"/>
      <c r="P2" s="11">
        <v>44310</v>
      </c>
      <c r="Q2" s="11"/>
      <c r="R2" s="10">
        <v>44321</v>
      </c>
      <c r="S2" s="10"/>
      <c r="T2" s="10">
        <v>44325</v>
      </c>
      <c r="U2" s="10"/>
      <c r="V2" s="10">
        <v>44329</v>
      </c>
      <c r="W2" s="10"/>
      <c r="X2" s="10">
        <v>44334</v>
      </c>
      <c r="Y2" s="10"/>
      <c r="Z2" s="10">
        <v>44339</v>
      </c>
      <c r="AA2" s="10"/>
      <c r="AB2" s="10">
        <v>44360</v>
      </c>
      <c r="AC2" s="10"/>
      <c r="AD2" s="10">
        <v>44364</v>
      </c>
      <c r="AE2" s="10"/>
      <c r="AF2" s="10">
        <v>44372</v>
      </c>
      <c r="AG2" s="10"/>
      <c r="AH2" s="10">
        <v>44381</v>
      </c>
      <c r="AI2" s="10"/>
      <c r="AJ2" s="10">
        <v>44394</v>
      </c>
      <c r="AK2" s="10"/>
      <c r="AL2" s="10">
        <v>44402</v>
      </c>
      <c r="AM2" s="10"/>
      <c r="AN2" s="10">
        <v>44408</v>
      </c>
      <c r="AO2" s="10"/>
      <c r="AP2" s="10">
        <v>44419</v>
      </c>
      <c r="AQ2" s="10"/>
      <c r="AR2" s="10">
        <v>44436</v>
      </c>
      <c r="AS2" s="10"/>
      <c r="AT2" s="10">
        <v>44450</v>
      </c>
      <c r="AU2" s="10"/>
      <c r="AV2" s="12">
        <v>44465</v>
      </c>
      <c r="AW2" s="12"/>
      <c r="AX2" s="10">
        <v>44471</v>
      </c>
      <c r="AY2" s="10"/>
      <c r="AZ2" s="10">
        <v>44485</v>
      </c>
      <c r="BA2" s="10"/>
      <c r="BB2" s="10">
        <v>44492</v>
      </c>
      <c r="BC2" s="10"/>
      <c r="BD2" s="13">
        <v>44506</v>
      </c>
      <c r="BE2" s="14"/>
      <c r="BF2" s="4"/>
      <c r="BG2" s="4"/>
      <c r="BH2" s="4"/>
      <c r="BI2" s="4"/>
      <c r="BJ2" s="4"/>
      <c r="AMH2"/>
      <c r="AMI2"/>
      <c r="AMJ2"/>
      <c r="AMK2"/>
    </row>
    <row r="3" spans="1:1025" s="24" customFormat="1" ht="20.25" customHeight="1" x14ac:dyDescent="0.35">
      <c r="A3" s="15" t="s">
        <v>1</v>
      </c>
      <c r="B3" s="16"/>
      <c r="C3" s="17"/>
      <c r="D3" s="18"/>
      <c r="E3" s="19"/>
      <c r="F3" s="20" t="str">
        <f>IF(COUNT(F6:G35)=0, "", SUMIFS(G6:G35,G6:G35,"&gt;0")&amp;":"&amp;-SUMIFS(G6:G35,G6:G35,"&lt;0"))</f>
        <v>1:2</v>
      </c>
      <c r="G3" s="20"/>
      <c r="H3" s="20" t="str">
        <f>IF(COUNT(H6:I35)=0, "", SUMIFS(I6:I35,I6:I35,"&gt;0")&amp;":"&amp;-SUMIFS(I6:I35,I6:I35,"&lt;0"))</f>
        <v>1:0</v>
      </c>
      <c r="I3" s="20"/>
      <c r="J3" s="20" t="str">
        <f>IF(COUNT(J6:K35)=0, "", SUMIFS(K6:K35,K6:K35,"&gt;0")&amp;":"&amp;-SUMIFS(K6:K35,K6:K35,"&lt;0"))</f>
        <v>1:6</v>
      </c>
      <c r="K3" s="20"/>
      <c r="L3" s="20" t="str">
        <f>IF(COUNT(L6:M35)=0, "", SUMIFS(M6:M35,M6:M35,"&gt;0")&amp;":"&amp;-SUMIFS(M6:M35,M6:M35,"&lt;0"))</f>
        <v>0:1</v>
      </c>
      <c r="M3" s="20"/>
      <c r="N3" s="20" t="str">
        <f>IF(COUNT(N6:O35)=0, "", SUMIFS(O6:O35,O6:O35,"&gt;0")&amp;":"&amp;-SUMIFS(O6:O35,O6:O35,"&lt;0"))</f>
        <v>0:2</v>
      </c>
      <c r="O3" s="20"/>
      <c r="P3" s="20" t="str">
        <f>IF(COUNT(P6:Q35)=0, "", SUMIFS(Q6:Q35,Q6:Q35,"&gt;0")&amp;":"&amp;-SUMIFS(Q6:Q35,Q6:Q35,"&lt;0"))</f>
        <v>5:0</v>
      </c>
      <c r="Q3" s="20"/>
      <c r="R3" s="20" t="str">
        <f>IF(COUNT(R6:S35)=0, "", SUMIFS(S6:S35,S6:S35,"&gt;0")&amp;":"&amp;-SUMIFS(S6:S35,S6:S35,"&lt;0"))</f>
        <v>0:3</v>
      </c>
      <c r="S3" s="20"/>
      <c r="T3" s="20" t="str">
        <f>IF(COUNT(T6:U35)=0, "", SUMIFS(U6:U35,U6:U35,"&gt;0")&amp;":"&amp;-SUMIFS(U6:U35,U6:U35,"&lt;0"))</f>
        <v>0:2</v>
      </c>
      <c r="U3" s="20"/>
      <c r="V3" s="20" t="str">
        <f>IF(COUNT(V6:W35)=0, "", SUMIFS(W6:W35,W6:W35,"&gt;0")&amp;":"&amp;-SUMIFS(W6:W35,W6:W35,"&lt;0"))</f>
        <v>1:2</v>
      </c>
      <c r="W3" s="20"/>
      <c r="X3" s="20" t="str">
        <f>IF(COUNT(X6:Y35)=0, "", SUMIFS(Y6:Y35,Y6:Y35,"&gt;0")&amp;":"&amp;-SUMIFS(Y6:Y35,Y6:Y35,"&lt;0"))</f>
        <v>0:1</v>
      </c>
      <c r="Y3" s="20"/>
      <c r="Z3" s="20" t="str">
        <f>IF(COUNT(Z6:AA35)=0, "", SUMIFS(AA6:AA35,AA6:AA35,"&gt;0")&amp;":"&amp;-SUMIFS(AA6:AA35,AA6:AA35,"&lt;0"))</f>
        <v>1:0</v>
      </c>
      <c r="AA3" s="20"/>
      <c r="AB3" s="20" t="str">
        <f>IF(COUNT(AB6:AC35)=0, "", SUMIFS(AC6:AC35,AC6:AC35,"&gt;0")&amp;":"&amp;-SUMIFS(AC6:AC35,AC6:AC35,"&lt;0"))</f>
        <v>1:2</v>
      </c>
      <c r="AC3" s="20"/>
      <c r="AD3" s="20" t="str">
        <f>IF(COUNT(AD6:AE35)=0, "", SUMIFS(AE6:AE35,AE6:AE35,"&gt;0")&amp;":"&amp;-SUMIFS(AE6:AE35,AE6:AE35,"&lt;0"))</f>
        <v>5:2</v>
      </c>
      <c r="AE3" s="20"/>
      <c r="AF3" s="20" t="str">
        <f>IF(COUNT(AF6:AG35)=0, "", SUMIFS(AG6:AG35,AG6:AG35,"&gt;0")&amp;":"&amp;-SUMIFS(AG6:AG35,AG6:AG35,"&lt;0"))</f>
        <v>2:0</v>
      </c>
      <c r="AG3" s="20"/>
      <c r="AH3" s="20" t="str">
        <f>IF(COUNT(AH6:AI35)=0, "", SUMIFS(AI6:AI35,AI6:AI35,"&gt;0")&amp;":"&amp;-SUMIFS(AI6:AI35,AI6:AI35,"&lt;0"))</f>
        <v>3:0</v>
      </c>
      <c r="AI3" s="20"/>
      <c r="AJ3" s="20" t="str">
        <f>IF(COUNT(AJ6:AK35)=0, "", SUMIFS(AK6:AK35,AK6:AK35,"&gt;0")&amp;":"&amp;-SUMIFS(AK6:AK35,AK6:AK35,"&lt;0"))</f>
        <v>2:3</v>
      </c>
      <c r="AK3" s="20"/>
      <c r="AL3" s="20" t="str">
        <f>IF(COUNT(AL6:AM35)=0, "", SUMIFS(AM6:AM35,AM6:AM35,"&gt;0")&amp;":"&amp;-SUMIFS(AM6:AM35,AM6:AM35,"&lt;0"))</f>
        <v>1:2</v>
      </c>
      <c r="AM3" s="20"/>
      <c r="AN3" s="20" t="str">
        <f>IF(COUNT(AN6:AO35)=0, "", SUMIFS(AO6:AO35,AO6:AO35,"&gt;0")&amp;":"&amp;-SUMIFS(AO6:AO35,AO6:AO35,"&lt;0"))</f>
        <v>1:2</v>
      </c>
      <c r="AO3" s="20"/>
      <c r="AP3" s="20" t="str">
        <f>IF(COUNT(AP6:AQ35)=0, "", SUMIFS(AQ6:AQ35,AQ6:AQ35,"&gt;0")&amp;":"&amp;-SUMIFS(AQ6:AQ35,AQ6:AQ35,"&lt;0"))</f>
        <v>2:1</v>
      </c>
      <c r="AQ3" s="20"/>
      <c r="AR3" s="20" t="str">
        <f>IF(COUNT(AR6:AS35)=0, "", SUMIFS(AS6:AS35,AS6:AS35,"&gt;0")&amp;":"&amp;-SUMIFS(AS6:AS35,AS6:AS35,"&lt;0"))</f>
        <v>0:3</v>
      </c>
      <c r="AS3" s="20"/>
      <c r="AT3" s="20" t="str">
        <f>IF(COUNT(AT6:AU35)=0, "", SUMIFS(AU6:AU35,AU6:AU35,"&gt;0")&amp;":"&amp;-SUMIFS(AU6:AU35,AU6:AU35,"&lt;0"))</f>
        <v>3:0</v>
      </c>
      <c r="AU3" s="20"/>
      <c r="AV3" s="20" t="str">
        <f>IF(COUNT(AV6:AW35)=0, "", SUMIFS(AW6:AW35,AW6:AW35,"&gt;0")&amp;":"&amp;-SUMIFS(AW6:AW35,AW6:AW35,"&lt;0"))</f>
        <v>1:0</v>
      </c>
      <c r="AW3" s="20"/>
      <c r="AX3" s="20" t="str">
        <f>IF(COUNT(AX6:AY35)=0, "", SUMIFS(AY6:AY35,AY6:AY35,"&gt;0")&amp;":"&amp;-SUMIFS(AY6:AY35,AY6:AY35,"&lt;0"))</f>
        <v>1:1</v>
      </c>
      <c r="AY3" s="20"/>
      <c r="AZ3" s="20" t="str">
        <f>IF(COUNT(AZ6:BA35)=0, "", SUMIFS(BA6:BA35,BA6:BA35,"&gt;0")&amp;":"&amp;-SUMIFS(BA6:BA35,BA6:BA35,"&lt;0"))</f>
        <v>1:1</v>
      </c>
      <c r="BA3" s="20"/>
      <c r="BB3" s="20" t="str">
        <f>IF(COUNT(BB6:BC35)=0, "", SUMIFS(BC6:BC35,BC6:BC35,"&gt;0")&amp;":"&amp;-SUMIFS(BC6:BC35,BC6:BC35,"&lt;0"))</f>
        <v>1:4</v>
      </c>
      <c r="BC3" s="20"/>
      <c r="BD3" s="21" t="str">
        <f>IF(COUNT(BD6:BE35)=0, "", SUMIFS(BE6:BE35,BE6:BE35,"&gt;0")&amp;":"&amp;-SUMIFS(BE6:BE35,BE6:BE35,"&lt;0"))</f>
        <v>0:1</v>
      </c>
      <c r="BE3" s="22"/>
      <c r="BF3" s="23"/>
      <c r="BG3" s="23"/>
      <c r="BH3" s="23"/>
      <c r="BI3" s="23"/>
      <c r="BJ3" s="23"/>
    </row>
    <row r="4" spans="1:1025" s="5" customFormat="1" ht="13.8" customHeight="1" x14ac:dyDescent="0.3">
      <c r="A4" s="25" t="s">
        <v>2</v>
      </c>
      <c r="B4" s="26"/>
      <c r="C4" s="27"/>
      <c r="D4" s="28"/>
      <c r="E4" s="27"/>
      <c r="F4" s="29" t="s">
        <v>3</v>
      </c>
      <c r="G4" s="29"/>
      <c r="H4" s="29" t="s">
        <v>4</v>
      </c>
      <c r="I4" s="29"/>
      <c r="J4" s="29" t="s">
        <v>5</v>
      </c>
      <c r="K4" s="29"/>
      <c r="L4" s="29" t="s">
        <v>6</v>
      </c>
      <c r="M4" s="29"/>
      <c r="N4" s="29" t="s">
        <v>7</v>
      </c>
      <c r="O4" s="29"/>
      <c r="P4" s="29" t="s">
        <v>8</v>
      </c>
      <c r="Q4" s="29"/>
      <c r="R4" s="29" t="s">
        <v>3</v>
      </c>
      <c r="S4" s="29"/>
      <c r="T4" s="29" t="s">
        <v>4</v>
      </c>
      <c r="U4" s="29"/>
      <c r="V4" s="29" t="s">
        <v>5</v>
      </c>
      <c r="W4" s="29"/>
      <c r="X4" s="29" t="s">
        <v>6</v>
      </c>
      <c r="Y4" s="29"/>
      <c r="Z4" s="29" t="s">
        <v>7</v>
      </c>
      <c r="AA4" s="29"/>
      <c r="AB4" s="29" t="s">
        <v>9</v>
      </c>
      <c r="AC4" s="29"/>
      <c r="AD4" s="29" t="s">
        <v>8</v>
      </c>
      <c r="AE4" s="29"/>
      <c r="AF4" s="29" t="s">
        <v>3</v>
      </c>
      <c r="AG4" s="29"/>
      <c r="AH4" s="29" t="s">
        <v>4</v>
      </c>
      <c r="AI4" s="29"/>
      <c r="AJ4" s="29" t="s">
        <v>5</v>
      </c>
      <c r="AK4" s="29"/>
      <c r="AL4" s="29" t="s">
        <v>6</v>
      </c>
      <c r="AM4" s="29"/>
      <c r="AN4" s="29" t="s">
        <v>7</v>
      </c>
      <c r="AO4" s="29"/>
      <c r="AP4" s="29" t="s">
        <v>9</v>
      </c>
      <c r="AQ4" s="29"/>
      <c r="AR4" s="29" t="s">
        <v>9</v>
      </c>
      <c r="AS4" s="29"/>
      <c r="AT4" s="30" t="s">
        <v>3</v>
      </c>
      <c r="AU4" s="30"/>
      <c r="AV4" s="30" t="s">
        <v>4</v>
      </c>
      <c r="AW4" s="30"/>
      <c r="AX4" s="30" t="s">
        <v>5</v>
      </c>
      <c r="AY4" s="30"/>
      <c r="AZ4" s="30" t="s">
        <v>6</v>
      </c>
      <c r="BA4" s="30"/>
      <c r="BB4" s="30" t="s">
        <v>7</v>
      </c>
      <c r="BC4" s="30"/>
      <c r="BD4" s="30" t="s">
        <v>9</v>
      </c>
      <c r="BE4" s="30"/>
      <c r="BF4" s="4"/>
      <c r="BG4" s="4"/>
      <c r="BH4" s="4"/>
      <c r="BI4" s="4"/>
      <c r="BJ4" s="4"/>
      <c r="AMH4"/>
      <c r="AMI4"/>
      <c r="AMJ4"/>
      <c r="AMK4"/>
    </row>
    <row r="5" spans="1:1025" s="35" customFormat="1" ht="13.8" x14ac:dyDescent="0.25">
      <c r="A5" s="31" t="s">
        <v>10</v>
      </c>
      <c r="B5" s="32" t="s">
        <v>11</v>
      </c>
      <c r="C5" s="32" t="s">
        <v>12</v>
      </c>
      <c r="D5" s="33" t="s">
        <v>13</v>
      </c>
      <c r="E5" s="32" t="s">
        <v>14</v>
      </c>
      <c r="F5" s="32">
        <v>1</v>
      </c>
      <c r="G5" s="32">
        <v>1</v>
      </c>
      <c r="H5" s="32">
        <v>2</v>
      </c>
      <c r="I5" s="32">
        <v>2</v>
      </c>
      <c r="J5" s="32">
        <v>3</v>
      </c>
      <c r="K5" s="32">
        <v>3</v>
      </c>
      <c r="L5" s="33">
        <v>4</v>
      </c>
      <c r="M5" s="32">
        <v>4</v>
      </c>
      <c r="N5" s="33">
        <v>5</v>
      </c>
      <c r="O5" s="32">
        <v>5</v>
      </c>
      <c r="P5" s="33">
        <v>6</v>
      </c>
      <c r="Q5" s="32">
        <v>6</v>
      </c>
      <c r="R5" s="33">
        <v>7</v>
      </c>
      <c r="S5" s="32">
        <v>7</v>
      </c>
      <c r="T5" s="33">
        <v>8</v>
      </c>
      <c r="U5" s="32">
        <v>8</v>
      </c>
      <c r="V5" s="33">
        <v>9</v>
      </c>
      <c r="W5" s="32">
        <v>9</v>
      </c>
      <c r="X5" s="33">
        <v>10</v>
      </c>
      <c r="Y5" s="32">
        <v>10</v>
      </c>
      <c r="Z5" s="33">
        <v>11</v>
      </c>
      <c r="AA5" s="32">
        <v>11</v>
      </c>
      <c r="AB5" s="33">
        <v>13</v>
      </c>
      <c r="AC5" s="32">
        <v>13</v>
      </c>
      <c r="AD5" s="33">
        <v>14</v>
      </c>
      <c r="AE5" s="32">
        <v>14</v>
      </c>
      <c r="AF5" s="33">
        <v>15</v>
      </c>
      <c r="AG5" s="32">
        <v>15</v>
      </c>
      <c r="AH5" s="33">
        <v>16</v>
      </c>
      <c r="AI5" s="32">
        <v>16</v>
      </c>
      <c r="AJ5" s="33">
        <v>17</v>
      </c>
      <c r="AK5" s="32">
        <v>17</v>
      </c>
      <c r="AL5" s="33">
        <v>18</v>
      </c>
      <c r="AM5" s="32">
        <v>18</v>
      </c>
      <c r="AN5" s="33">
        <v>19</v>
      </c>
      <c r="AO5" s="32">
        <v>19</v>
      </c>
      <c r="AP5" s="33">
        <v>20</v>
      </c>
      <c r="AQ5" s="32">
        <v>20</v>
      </c>
      <c r="AR5" s="33">
        <v>21</v>
      </c>
      <c r="AS5" s="32">
        <v>21</v>
      </c>
      <c r="AT5" s="33">
        <v>22</v>
      </c>
      <c r="AU5" s="32">
        <v>22</v>
      </c>
      <c r="AV5" s="33">
        <v>23</v>
      </c>
      <c r="AW5" s="32">
        <v>23</v>
      </c>
      <c r="AX5" s="33">
        <v>24</v>
      </c>
      <c r="AY5" s="32">
        <v>24</v>
      </c>
      <c r="AZ5" s="33">
        <v>25</v>
      </c>
      <c r="BA5" s="32">
        <v>25</v>
      </c>
      <c r="BB5" s="33">
        <v>26</v>
      </c>
      <c r="BC5" s="32">
        <v>26</v>
      </c>
      <c r="BD5" s="33">
        <v>27</v>
      </c>
      <c r="BE5" s="32">
        <v>27</v>
      </c>
      <c r="BF5" s="32" t="s">
        <v>15</v>
      </c>
      <c r="BG5" s="32" t="s">
        <v>16</v>
      </c>
      <c r="BH5" s="34"/>
      <c r="BI5" s="34"/>
      <c r="BJ5" s="34"/>
    </row>
    <row r="6" spans="1:1025" s="5" customFormat="1" ht="13.8" customHeight="1" x14ac:dyDescent="0.3">
      <c r="A6" s="5" t="s">
        <v>17</v>
      </c>
      <c r="B6" s="36" t="s">
        <v>18</v>
      </c>
      <c r="C6" s="37">
        <v>36429</v>
      </c>
      <c r="D6" s="38">
        <f t="shared" ref="D6:D34" si="0">YEARFRAC(C6,$B$1)</f>
        <v>22.111111111111111</v>
      </c>
      <c r="E6" s="36" t="s">
        <v>19</v>
      </c>
      <c r="F6" s="39">
        <v>9</v>
      </c>
      <c r="G6" s="40"/>
      <c r="H6" s="4">
        <v>90</v>
      </c>
      <c r="I6" s="40"/>
      <c r="J6" s="4">
        <v>90</v>
      </c>
      <c r="K6" s="40"/>
      <c r="L6" s="41">
        <v>88</v>
      </c>
      <c r="M6" s="40"/>
      <c r="N6" s="4">
        <v>90</v>
      </c>
      <c r="O6" s="40"/>
      <c r="P6" s="39">
        <v>19</v>
      </c>
      <c r="Q6" s="40"/>
      <c r="R6" s="4">
        <v>90</v>
      </c>
      <c r="S6" s="40"/>
      <c r="T6" s="4">
        <v>90</v>
      </c>
      <c r="U6" s="40"/>
      <c r="V6" s="4">
        <v>90</v>
      </c>
      <c r="W6" s="42"/>
      <c r="X6" s="43">
        <v>82</v>
      </c>
      <c r="Y6" s="40"/>
      <c r="Z6" s="4">
        <v>90</v>
      </c>
      <c r="AA6" s="40"/>
      <c r="AB6" s="43">
        <v>78</v>
      </c>
      <c r="AC6" s="40"/>
      <c r="AD6" s="4">
        <v>90</v>
      </c>
      <c r="AE6" s="40"/>
      <c r="AF6" s="44">
        <v>90</v>
      </c>
      <c r="AG6" s="40"/>
      <c r="AH6" s="4">
        <v>90</v>
      </c>
      <c r="AI6" s="42"/>
      <c r="AJ6" s="44">
        <v>90</v>
      </c>
      <c r="AK6" s="40"/>
      <c r="AL6" s="4">
        <v>90</v>
      </c>
      <c r="AM6" s="40"/>
      <c r="AN6" s="4">
        <v>90</v>
      </c>
      <c r="AO6" s="40"/>
      <c r="AP6" s="44">
        <v>90</v>
      </c>
      <c r="AQ6" s="40"/>
      <c r="AR6" s="44">
        <v>90</v>
      </c>
      <c r="AS6" s="40"/>
      <c r="AT6" s="4">
        <v>90</v>
      </c>
      <c r="AU6" s="40"/>
      <c r="AV6" s="4">
        <v>90</v>
      </c>
      <c r="AW6" s="40"/>
      <c r="AX6" s="45">
        <v>48</v>
      </c>
      <c r="AY6" s="40"/>
      <c r="AZ6" s="4">
        <v>90</v>
      </c>
      <c r="BA6" s="40"/>
      <c r="BB6" s="4">
        <v>90</v>
      </c>
      <c r="BC6" s="40"/>
      <c r="BD6" s="4">
        <v>90</v>
      </c>
      <c r="BE6" s="40"/>
      <c r="BF6" s="46">
        <f>+F6+H6+J6+L6+N6+P6+R6+T6+V6+X6+Z6+AH6+AB6+AD6+AN6+AR6+AF6+AJ6+AL6+AP6+AT6+AV6+AX6+AZ6+BB6+BD6</f>
        <v>2124</v>
      </c>
      <c r="BG6" s="46">
        <f>+G6+I6+K6+M6+O6+Q6+S6+U6+W6+Y6+AA6+AI6+AC6+AE6+AO6+AS6+AG6+AK6+AM6+AQ6+AU6+AW6+AY6+BA6+BC6+BE6</f>
        <v>0</v>
      </c>
      <c r="BH6" s="4"/>
      <c r="BI6" s="47">
        <f>BF6/$BF$35</f>
        <v>8.259770561928835E-2</v>
      </c>
      <c r="BJ6" s="48">
        <f>BI6*D6</f>
        <v>1.8263270464709314</v>
      </c>
      <c r="AMH6"/>
      <c r="AMI6"/>
      <c r="AMJ6"/>
      <c r="AMK6"/>
    </row>
    <row r="7" spans="1:1025" s="5" customFormat="1" ht="13.8" customHeight="1" x14ac:dyDescent="0.3">
      <c r="A7" s="5" t="s">
        <v>20</v>
      </c>
      <c r="B7" s="46" t="s">
        <v>18</v>
      </c>
      <c r="C7" s="37">
        <v>34857</v>
      </c>
      <c r="D7" s="38">
        <f t="shared" si="0"/>
        <v>26.413888888888888</v>
      </c>
      <c r="E7" s="46" t="s">
        <v>19</v>
      </c>
      <c r="F7" s="4">
        <v>90</v>
      </c>
      <c r="G7" s="40"/>
      <c r="H7" s="4">
        <v>90</v>
      </c>
      <c r="I7" s="40"/>
      <c r="J7" s="4">
        <v>90</v>
      </c>
      <c r="K7" s="40"/>
      <c r="L7" s="4">
        <v>90</v>
      </c>
      <c r="M7" s="40"/>
      <c r="N7" s="41">
        <v>45</v>
      </c>
      <c r="O7" s="40"/>
      <c r="P7" s="4"/>
      <c r="Q7" s="40"/>
      <c r="R7" s="4"/>
      <c r="S7" s="40"/>
      <c r="T7" s="4">
        <v>90</v>
      </c>
      <c r="U7" s="40"/>
      <c r="V7" s="4">
        <v>90</v>
      </c>
      <c r="W7" s="40"/>
      <c r="X7" s="4">
        <v>90</v>
      </c>
      <c r="Y7" s="40"/>
      <c r="Z7" s="4">
        <v>90</v>
      </c>
      <c r="AA7" s="40"/>
      <c r="AB7" s="4">
        <v>90</v>
      </c>
      <c r="AC7" s="40"/>
      <c r="AD7" s="4">
        <v>90</v>
      </c>
      <c r="AE7" s="40"/>
      <c r="AF7" s="44">
        <v>90</v>
      </c>
      <c r="AG7" s="40"/>
      <c r="AH7" s="4">
        <v>90</v>
      </c>
      <c r="AI7" s="40"/>
      <c r="AJ7" s="44">
        <v>90</v>
      </c>
      <c r="AK7" s="42"/>
      <c r="AL7" s="4">
        <v>90</v>
      </c>
      <c r="AM7" s="40"/>
      <c r="AN7" s="4">
        <v>90</v>
      </c>
      <c r="AO7" s="42"/>
      <c r="AP7" s="44">
        <v>90</v>
      </c>
      <c r="AQ7" s="40"/>
      <c r="AR7" s="44">
        <v>90</v>
      </c>
      <c r="AS7" s="40"/>
      <c r="AT7" s="4"/>
      <c r="AU7" s="40"/>
      <c r="AV7" s="4">
        <v>90</v>
      </c>
      <c r="AW7" s="40"/>
      <c r="AX7" s="4">
        <v>90</v>
      </c>
      <c r="AY7" s="40"/>
      <c r="AZ7" s="4">
        <v>90</v>
      </c>
      <c r="BA7" s="40"/>
      <c r="BB7" s="4">
        <v>90</v>
      </c>
      <c r="BC7" s="49"/>
      <c r="BD7" s="45">
        <v>18</v>
      </c>
      <c r="BE7" s="40"/>
      <c r="BF7" s="46">
        <f t="shared" ref="BF7:BF34" si="1">+F7+H7+J7+L7+N7+P7+R7+T7+V7+X7+Z7+AH7+AB7+AD7+AN7+AR7+AF7+AJ7+AL7+AP7+AT7+AV7+AX7+AZ7+BB7+BD7</f>
        <v>1953</v>
      </c>
      <c r="BG7" s="46">
        <f t="shared" ref="BG7:BG34" si="2">+G7+I7+K7+M7+O7+Q7+S7+U7+W7+Y7+AA7+AI7+AC7+AE7+AO7+AS7+AG7+AK7+AM7+AQ7+AU7+AW7+AY7+BA7+BC7+BE7</f>
        <v>0</v>
      </c>
      <c r="BH7" s="4"/>
      <c r="BI7" s="47">
        <f>BF7/$BF$35</f>
        <v>7.5947890336379539E-2</v>
      </c>
      <c r="BJ7" s="48">
        <f>BI7*D7</f>
        <v>2.0060791366906474</v>
      </c>
      <c r="AMH7"/>
      <c r="AMI7"/>
      <c r="AMJ7"/>
      <c r="AMK7"/>
    </row>
    <row r="8" spans="1:1025" s="5" customFormat="1" ht="13.8" customHeight="1" x14ac:dyDescent="0.3">
      <c r="A8" s="5" t="s">
        <v>21</v>
      </c>
      <c r="B8" s="46" t="s">
        <v>22</v>
      </c>
      <c r="C8" s="37">
        <v>37500</v>
      </c>
      <c r="D8" s="38">
        <f t="shared" si="0"/>
        <v>19.180555555555557</v>
      </c>
      <c r="E8" s="46" t="s">
        <v>23</v>
      </c>
      <c r="F8" s="4">
        <v>90</v>
      </c>
      <c r="G8" s="40">
        <v>1</v>
      </c>
      <c r="H8" s="4"/>
      <c r="I8" s="40"/>
      <c r="J8" s="41">
        <v>64</v>
      </c>
      <c r="K8" s="40"/>
      <c r="L8" s="41">
        <v>74</v>
      </c>
      <c r="M8" s="40"/>
      <c r="N8" s="41">
        <v>45</v>
      </c>
      <c r="O8" s="40"/>
      <c r="P8" s="39">
        <v>26</v>
      </c>
      <c r="Q8" s="40">
        <v>1</v>
      </c>
      <c r="R8" s="41">
        <v>82</v>
      </c>
      <c r="S8" s="40"/>
      <c r="T8" s="43">
        <v>70</v>
      </c>
      <c r="U8" s="40"/>
      <c r="V8" s="4"/>
      <c r="W8" s="40"/>
      <c r="X8" s="45">
        <v>45</v>
      </c>
      <c r="Y8" s="40"/>
      <c r="Z8" s="43">
        <v>85</v>
      </c>
      <c r="AA8" s="40"/>
      <c r="AB8" s="4">
        <v>90</v>
      </c>
      <c r="AC8" s="40"/>
      <c r="AD8" s="43">
        <v>59</v>
      </c>
      <c r="AE8" s="40">
        <v>1</v>
      </c>
      <c r="AF8" s="50">
        <v>81</v>
      </c>
      <c r="AG8" s="40"/>
      <c r="AH8" s="45">
        <v>45</v>
      </c>
      <c r="AI8" s="40">
        <v>2</v>
      </c>
      <c r="AJ8" s="44">
        <v>90</v>
      </c>
      <c r="AK8" s="42">
        <v>1</v>
      </c>
      <c r="AL8" s="43">
        <v>86</v>
      </c>
      <c r="AM8" s="40">
        <v>1</v>
      </c>
      <c r="AN8" s="4">
        <v>90</v>
      </c>
      <c r="AO8" s="40"/>
      <c r="AP8" s="44">
        <v>90</v>
      </c>
      <c r="AQ8" s="40">
        <v>2</v>
      </c>
      <c r="AR8" s="44">
        <v>90</v>
      </c>
      <c r="AS8" s="40"/>
      <c r="AT8" s="4">
        <v>90</v>
      </c>
      <c r="AU8" s="40">
        <v>1</v>
      </c>
      <c r="AV8" s="4">
        <v>90</v>
      </c>
      <c r="AW8" s="40">
        <v>1</v>
      </c>
      <c r="AX8" s="4">
        <v>90</v>
      </c>
      <c r="AY8" s="40">
        <v>1</v>
      </c>
      <c r="AZ8" s="4">
        <v>90</v>
      </c>
      <c r="BA8" s="40">
        <v>1</v>
      </c>
      <c r="BB8" s="4">
        <v>90</v>
      </c>
      <c r="BC8" s="40">
        <v>1</v>
      </c>
      <c r="BD8" s="4">
        <v>90</v>
      </c>
      <c r="BE8" s="40"/>
      <c r="BF8" s="46">
        <f t="shared" si="1"/>
        <v>1842</v>
      </c>
      <c r="BG8" s="46">
        <f t="shared" si="2"/>
        <v>14</v>
      </c>
      <c r="BH8" s="4"/>
      <c r="BI8" s="47">
        <f>BF8/$BF$35</f>
        <v>7.1631343573789613E-2</v>
      </c>
      <c r="BJ8" s="48">
        <f>BI8*D8</f>
        <v>1.3739289649361592</v>
      </c>
      <c r="AMH8"/>
      <c r="AMI8"/>
      <c r="AMJ8"/>
      <c r="AMK8"/>
    </row>
    <row r="9" spans="1:1025" s="5" customFormat="1" ht="13.8" customHeight="1" x14ac:dyDescent="0.3">
      <c r="A9" s="5" t="s">
        <v>24</v>
      </c>
      <c r="B9" s="46" t="s">
        <v>25</v>
      </c>
      <c r="C9" s="37">
        <v>37245</v>
      </c>
      <c r="D9" s="38">
        <f t="shared" si="0"/>
        <v>19.877777777777776</v>
      </c>
      <c r="E9" s="46" t="s">
        <v>26</v>
      </c>
      <c r="F9" s="4">
        <v>90</v>
      </c>
      <c r="G9" s="40"/>
      <c r="H9" s="4">
        <v>90</v>
      </c>
      <c r="I9" s="40"/>
      <c r="J9" s="4">
        <v>90</v>
      </c>
      <c r="K9" s="51"/>
      <c r="L9" s="4">
        <v>90</v>
      </c>
      <c r="M9" s="40"/>
      <c r="N9" s="4">
        <v>90</v>
      </c>
      <c r="O9" s="51"/>
      <c r="P9" s="39">
        <v>26</v>
      </c>
      <c r="Q9" s="40"/>
      <c r="R9" s="4">
        <v>90</v>
      </c>
      <c r="S9" s="40"/>
      <c r="T9" s="4">
        <v>90</v>
      </c>
      <c r="U9" s="42"/>
      <c r="V9" s="43">
        <v>75</v>
      </c>
      <c r="W9" s="52"/>
      <c r="X9" s="53"/>
      <c r="Y9" s="54"/>
      <c r="Z9" s="4">
        <v>90</v>
      </c>
      <c r="AA9" s="40"/>
      <c r="AB9" s="43">
        <v>70</v>
      </c>
      <c r="AC9" s="42"/>
      <c r="AD9" s="53"/>
      <c r="AE9" s="54"/>
      <c r="AF9" s="44"/>
      <c r="AG9" s="40"/>
      <c r="AH9" s="45">
        <v>36</v>
      </c>
      <c r="AI9" s="40"/>
      <c r="AJ9" s="44">
        <v>90</v>
      </c>
      <c r="AK9" s="40"/>
      <c r="AL9" s="43">
        <v>45</v>
      </c>
      <c r="AM9" s="40"/>
      <c r="AN9" s="4">
        <v>90</v>
      </c>
      <c r="AO9" s="40"/>
      <c r="AP9" s="44">
        <v>90</v>
      </c>
      <c r="AQ9" s="40"/>
      <c r="AR9" s="44">
        <v>90</v>
      </c>
      <c r="AS9" s="40"/>
      <c r="AT9" s="4">
        <v>90</v>
      </c>
      <c r="AU9" s="40">
        <v>1</v>
      </c>
      <c r="AV9" s="4">
        <v>90</v>
      </c>
      <c r="AW9" s="42"/>
      <c r="AX9" s="4">
        <v>90</v>
      </c>
      <c r="AY9" s="42"/>
      <c r="AZ9" s="4"/>
      <c r="BA9" s="40"/>
      <c r="BB9" s="4">
        <v>90</v>
      </c>
      <c r="BC9" s="40"/>
      <c r="BD9" s="4">
        <v>90</v>
      </c>
      <c r="BE9" s="40"/>
      <c r="BF9" s="46">
        <f t="shared" si="1"/>
        <v>1782</v>
      </c>
      <c r="BG9" s="46">
        <f t="shared" si="2"/>
        <v>1</v>
      </c>
      <c r="BH9" s="4"/>
      <c r="BI9" s="47">
        <f>BF9/$BF$35</f>
        <v>6.9298075053470742E-2</v>
      </c>
      <c r="BJ9" s="48">
        <f>BI9*D9</f>
        <v>1.3774917363406571</v>
      </c>
      <c r="AMH9"/>
      <c r="AMI9"/>
      <c r="AMJ9"/>
      <c r="AMK9"/>
    </row>
    <row r="10" spans="1:1025" s="5" customFormat="1" ht="13.8" customHeight="1" x14ac:dyDescent="0.3">
      <c r="A10" s="5" t="s">
        <v>27</v>
      </c>
      <c r="B10" s="46" t="s">
        <v>18</v>
      </c>
      <c r="C10" s="37">
        <v>34671</v>
      </c>
      <c r="D10" s="38">
        <f t="shared" si="0"/>
        <v>26.925000000000001</v>
      </c>
      <c r="E10" s="46" t="s">
        <v>28</v>
      </c>
      <c r="F10" s="4"/>
      <c r="G10" s="40"/>
      <c r="H10" s="4"/>
      <c r="I10" s="40"/>
      <c r="J10" s="4">
        <v>90</v>
      </c>
      <c r="K10" s="40">
        <v>-6</v>
      </c>
      <c r="L10" s="4"/>
      <c r="M10" s="40"/>
      <c r="N10" s="4"/>
      <c r="O10" s="40"/>
      <c r="P10" s="41">
        <v>71</v>
      </c>
      <c r="Q10" s="40"/>
      <c r="R10" s="4">
        <v>90</v>
      </c>
      <c r="S10" s="40">
        <v>-3</v>
      </c>
      <c r="T10" s="4">
        <v>90</v>
      </c>
      <c r="U10" s="40">
        <v>-2</v>
      </c>
      <c r="V10" s="4">
        <v>90</v>
      </c>
      <c r="W10" s="40">
        <v>-2</v>
      </c>
      <c r="X10" s="4">
        <v>90</v>
      </c>
      <c r="Y10" s="40">
        <v>-1</v>
      </c>
      <c r="Z10" s="4">
        <v>90</v>
      </c>
      <c r="AA10" s="40"/>
      <c r="AB10" s="4">
        <v>90</v>
      </c>
      <c r="AC10" s="40">
        <v>-2</v>
      </c>
      <c r="AD10" s="43">
        <v>45</v>
      </c>
      <c r="AE10" s="42">
        <v>-1</v>
      </c>
      <c r="AF10" s="44">
        <v>90</v>
      </c>
      <c r="AG10" s="40"/>
      <c r="AH10" s="4">
        <v>90</v>
      </c>
      <c r="AI10" s="40"/>
      <c r="AJ10" s="44">
        <v>90</v>
      </c>
      <c r="AK10" s="40">
        <v>-3</v>
      </c>
      <c r="AL10" s="4">
        <v>90</v>
      </c>
      <c r="AM10" s="40">
        <v>-2</v>
      </c>
      <c r="AN10" s="4">
        <v>90</v>
      </c>
      <c r="AO10" s="40">
        <v>-2</v>
      </c>
      <c r="AP10" s="44">
        <v>90</v>
      </c>
      <c r="AQ10" s="40">
        <v>-1</v>
      </c>
      <c r="AR10" s="44">
        <v>90</v>
      </c>
      <c r="AS10" s="40">
        <v>-3</v>
      </c>
      <c r="AT10" s="4">
        <v>90</v>
      </c>
      <c r="AU10" s="40"/>
      <c r="AV10" s="4">
        <v>90</v>
      </c>
      <c r="AW10" s="40"/>
      <c r="AX10" s="4"/>
      <c r="AY10" s="40"/>
      <c r="AZ10" s="4"/>
      <c r="BA10" s="40"/>
      <c r="BB10" s="4">
        <v>90</v>
      </c>
      <c r="BC10" s="40">
        <v>-4</v>
      </c>
      <c r="BD10" s="4">
        <v>90</v>
      </c>
      <c r="BE10" s="40">
        <v>-1</v>
      </c>
      <c r="BF10" s="46">
        <f t="shared" si="1"/>
        <v>1736</v>
      </c>
      <c r="BG10" s="46">
        <f t="shared" si="2"/>
        <v>-33</v>
      </c>
      <c r="BH10" s="4"/>
      <c r="BI10" s="47">
        <f>BF10/$BF$35</f>
        <v>6.7509235854559591E-2</v>
      </c>
      <c r="BJ10" s="48">
        <f>BI10*D10</f>
        <v>1.817686175384017</v>
      </c>
      <c r="AMH10"/>
      <c r="AMI10"/>
      <c r="AMJ10"/>
      <c r="AMK10"/>
    </row>
    <row r="11" spans="1:1025" s="5" customFormat="1" ht="13.8" customHeight="1" x14ac:dyDescent="0.3">
      <c r="A11" s="5" t="s">
        <v>29</v>
      </c>
      <c r="B11" s="46" t="s">
        <v>30</v>
      </c>
      <c r="C11" s="37">
        <v>37332</v>
      </c>
      <c r="D11" s="38">
        <f t="shared" si="0"/>
        <v>19.636111111111113</v>
      </c>
      <c r="E11" s="46" t="s">
        <v>26</v>
      </c>
      <c r="F11" s="4"/>
      <c r="G11" s="40"/>
      <c r="H11" s="4"/>
      <c r="I11" s="40"/>
      <c r="J11" s="4"/>
      <c r="K11" s="40"/>
      <c r="L11" s="39">
        <v>16</v>
      </c>
      <c r="M11" s="40"/>
      <c r="N11" s="39">
        <v>45</v>
      </c>
      <c r="O11" s="40"/>
      <c r="P11" s="4">
        <v>90</v>
      </c>
      <c r="Q11" s="40"/>
      <c r="R11" s="39">
        <v>45</v>
      </c>
      <c r="S11" s="40"/>
      <c r="T11" s="4">
        <v>90</v>
      </c>
      <c r="U11" s="40"/>
      <c r="V11" s="4">
        <v>90</v>
      </c>
      <c r="W11" s="40"/>
      <c r="X11" s="4">
        <v>90</v>
      </c>
      <c r="Y11" s="42"/>
      <c r="Z11" s="4">
        <v>90</v>
      </c>
      <c r="AA11" s="42"/>
      <c r="AB11" s="4">
        <v>90</v>
      </c>
      <c r="AC11" s="40"/>
      <c r="AD11" s="43">
        <v>59</v>
      </c>
      <c r="AE11" s="40"/>
      <c r="AF11" s="44">
        <v>90</v>
      </c>
      <c r="AG11" s="42"/>
      <c r="AH11" s="4">
        <v>90</v>
      </c>
      <c r="AI11" s="40">
        <v>1</v>
      </c>
      <c r="AJ11" s="50">
        <v>84</v>
      </c>
      <c r="AK11" s="40"/>
      <c r="AL11" s="4">
        <v>90</v>
      </c>
      <c r="AM11" s="40"/>
      <c r="AN11" s="4">
        <v>90</v>
      </c>
      <c r="AO11" s="40"/>
      <c r="AP11" s="44">
        <v>90</v>
      </c>
      <c r="AQ11" s="42"/>
      <c r="AR11" s="53"/>
      <c r="AS11" s="54"/>
      <c r="AT11" s="43">
        <v>85</v>
      </c>
      <c r="AU11" s="40"/>
      <c r="AV11" s="4">
        <v>90</v>
      </c>
      <c r="AW11" s="40"/>
      <c r="AX11" s="43">
        <v>42</v>
      </c>
      <c r="AY11" s="40"/>
      <c r="AZ11" s="4"/>
      <c r="BA11" s="40"/>
      <c r="BB11" s="4"/>
      <c r="BC11" s="40"/>
      <c r="BD11" s="4"/>
      <c r="BE11" s="40"/>
      <c r="BF11" s="46">
        <f t="shared" si="1"/>
        <v>1456</v>
      </c>
      <c r="BG11" s="46">
        <f t="shared" si="2"/>
        <v>1</v>
      </c>
      <c r="BH11" s="4"/>
      <c r="BI11" s="47">
        <f>BF11/$BF$35</f>
        <v>5.6620649426404823E-2</v>
      </c>
      <c r="BJ11" s="48">
        <f>BI11*D11</f>
        <v>1.1118093633201549</v>
      </c>
      <c r="AMH11"/>
      <c r="AMI11"/>
      <c r="AMJ11"/>
      <c r="AMK11"/>
    </row>
    <row r="12" spans="1:1025" s="5" customFormat="1" ht="13.8" customHeight="1" x14ac:dyDescent="0.3">
      <c r="A12" s="5" t="s">
        <v>31</v>
      </c>
      <c r="B12" s="46" t="s">
        <v>32</v>
      </c>
      <c r="C12" s="37">
        <v>37452</v>
      </c>
      <c r="D12" s="38">
        <f t="shared" si="0"/>
        <v>19.308333333333334</v>
      </c>
      <c r="E12" s="46" t="s">
        <v>26</v>
      </c>
      <c r="F12" s="41">
        <v>89</v>
      </c>
      <c r="G12" s="40"/>
      <c r="H12" s="39">
        <v>24</v>
      </c>
      <c r="I12" s="51"/>
      <c r="J12" s="39">
        <v>26</v>
      </c>
      <c r="K12" s="40"/>
      <c r="L12" s="39">
        <v>2</v>
      </c>
      <c r="M12" s="40"/>
      <c r="N12" s="39">
        <v>45</v>
      </c>
      <c r="O12" s="40"/>
      <c r="P12" s="41">
        <v>64</v>
      </c>
      <c r="Q12" s="40"/>
      <c r="R12" s="39">
        <v>31</v>
      </c>
      <c r="S12" s="40"/>
      <c r="T12" s="43">
        <v>55</v>
      </c>
      <c r="U12" s="42"/>
      <c r="V12" s="45">
        <v>13</v>
      </c>
      <c r="W12" s="42"/>
      <c r="X12" s="45">
        <v>8</v>
      </c>
      <c r="Y12" s="40"/>
      <c r="Z12" s="4"/>
      <c r="AA12" s="40"/>
      <c r="AB12" s="45">
        <v>12</v>
      </c>
      <c r="AC12" s="40"/>
      <c r="AD12" s="45">
        <v>77</v>
      </c>
      <c r="AE12" s="40">
        <v>1</v>
      </c>
      <c r="AF12" s="44">
        <v>90</v>
      </c>
      <c r="AG12" s="40">
        <v>1</v>
      </c>
      <c r="AH12" s="4">
        <v>90</v>
      </c>
      <c r="AI12" s="40"/>
      <c r="AJ12" s="44">
        <v>90</v>
      </c>
      <c r="AK12" s="40">
        <v>1</v>
      </c>
      <c r="AL12" s="43">
        <v>82</v>
      </c>
      <c r="AM12" s="52"/>
      <c r="AN12" s="53"/>
      <c r="AO12" s="54"/>
      <c r="AP12" s="50">
        <v>82</v>
      </c>
      <c r="AQ12" s="42"/>
      <c r="AR12" s="53"/>
      <c r="AS12" s="54"/>
      <c r="AT12" s="4">
        <v>90</v>
      </c>
      <c r="AU12" s="40"/>
      <c r="AV12" s="4">
        <v>90</v>
      </c>
      <c r="AW12" s="40"/>
      <c r="AX12" s="43">
        <v>73</v>
      </c>
      <c r="AY12" s="42"/>
      <c r="AZ12" s="4"/>
      <c r="BA12" s="40"/>
      <c r="BB12" s="43">
        <v>87</v>
      </c>
      <c r="BC12" s="40"/>
      <c r="BD12" s="4">
        <v>90</v>
      </c>
      <c r="BE12" s="40"/>
      <c r="BF12" s="46">
        <f t="shared" si="1"/>
        <v>1310</v>
      </c>
      <c r="BG12" s="46">
        <f t="shared" si="2"/>
        <v>3</v>
      </c>
      <c r="BH12" s="4"/>
      <c r="BI12" s="47">
        <f>BF12/$BF$35</f>
        <v>5.0943029360295544E-2</v>
      </c>
      <c r="BJ12" s="48">
        <f>BI12*D12</f>
        <v>0.98362499189837316</v>
      </c>
      <c r="AMH12"/>
      <c r="AMI12"/>
      <c r="AMJ12"/>
      <c r="AMK12"/>
    </row>
    <row r="13" spans="1:1025" s="5" customFormat="1" ht="13.8" customHeight="1" x14ac:dyDescent="0.3">
      <c r="A13" s="5" t="s">
        <v>33</v>
      </c>
      <c r="B13" s="46" t="s">
        <v>25</v>
      </c>
      <c r="C13" s="37">
        <v>36894</v>
      </c>
      <c r="D13" s="38">
        <f t="shared" si="0"/>
        <v>20.841666666666665</v>
      </c>
      <c r="E13" s="46" t="s">
        <v>26</v>
      </c>
      <c r="F13" s="4">
        <v>90</v>
      </c>
      <c r="G13" s="4"/>
      <c r="H13" s="44">
        <v>90</v>
      </c>
      <c r="I13" s="4"/>
      <c r="J13" s="44">
        <v>90</v>
      </c>
      <c r="K13" s="4"/>
      <c r="L13" s="44">
        <v>90</v>
      </c>
      <c r="M13" s="55"/>
      <c r="N13" s="44">
        <v>90</v>
      </c>
      <c r="O13" s="4"/>
      <c r="P13" s="56">
        <v>71</v>
      </c>
      <c r="Q13" s="4"/>
      <c r="R13" s="56">
        <v>73</v>
      </c>
      <c r="S13" s="4"/>
      <c r="T13" s="44">
        <v>90</v>
      </c>
      <c r="U13" s="4"/>
      <c r="V13" s="44">
        <v>90</v>
      </c>
      <c r="W13" s="4"/>
      <c r="X13" s="44">
        <v>90</v>
      </c>
      <c r="Y13" s="4"/>
      <c r="Z13" s="44">
        <v>90</v>
      </c>
      <c r="AA13" s="4"/>
      <c r="AB13" s="44"/>
      <c r="AC13" s="4"/>
      <c r="AD13" s="44"/>
      <c r="AE13" s="40"/>
      <c r="AF13" s="44">
        <v>90</v>
      </c>
      <c r="AG13" s="40"/>
      <c r="AH13" s="44">
        <v>90</v>
      </c>
      <c r="AI13" s="4"/>
      <c r="AJ13" s="44"/>
      <c r="AK13" s="40"/>
      <c r="AL13" s="4">
        <v>90</v>
      </c>
      <c r="AM13" s="40"/>
      <c r="AN13" s="44"/>
      <c r="AO13" s="4"/>
      <c r="AP13" s="44"/>
      <c r="AQ13" s="40"/>
      <c r="AR13" s="44"/>
      <c r="AS13" s="40"/>
      <c r="AT13" s="4"/>
      <c r="AU13" s="40"/>
      <c r="AV13" s="4"/>
      <c r="AW13" s="40"/>
      <c r="AX13" s="4"/>
      <c r="AY13" s="40"/>
      <c r="AZ13" s="4"/>
      <c r="BA13" s="40"/>
      <c r="BB13" s="4"/>
      <c r="BC13" s="40"/>
      <c r="BD13" s="44"/>
      <c r="BE13" s="40"/>
      <c r="BF13" s="46">
        <f t="shared" si="1"/>
        <v>1224</v>
      </c>
      <c r="BG13" s="46">
        <f t="shared" si="2"/>
        <v>0</v>
      </c>
      <c r="BH13" s="44"/>
      <c r="BI13" s="47">
        <f>BF13/$BF$35</f>
        <v>4.759867781450515E-2</v>
      </c>
      <c r="BJ13" s="48">
        <f>BI13*D13</f>
        <v>0.99203577678397803</v>
      </c>
    </row>
    <row r="14" spans="1:1025" s="5" customFormat="1" ht="13.8" customHeight="1" x14ac:dyDescent="0.3">
      <c r="A14" s="5" t="s">
        <v>34</v>
      </c>
      <c r="B14" s="46" t="s">
        <v>18</v>
      </c>
      <c r="C14" s="37">
        <v>36305</v>
      </c>
      <c r="D14" s="38">
        <f t="shared" si="0"/>
        <v>22.447222222222223</v>
      </c>
      <c r="E14" s="46" t="s">
        <v>19</v>
      </c>
      <c r="F14" s="4"/>
      <c r="G14" s="40"/>
      <c r="H14" s="39">
        <v>12</v>
      </c>
      <c r="I14" s="40"/>
      <c r="J14" s="4"/>
      <c r="K14" s="40"/>
      <c r="L14" s="4">
        <v>90</v>
      </c>
      <c r="M14" s="49"/>
      <c r="N14" s="4">
        <v>90</v>
      </c>
      <c r="O14" s="40"/>
      <c r="P14" s="4">
        <v>90</v>
      </c>
      <c r="Q14" s="40"/>
      <c r="R14" s="4">
        <v>90</v>
      </c>
      <c r="S14" s="40"/>
      <c r="T14" s="43">
        <v>80</v>
      </c>
      <c r="U14" s="40"/>
      <c r="V14" s="43">
        <v>64</v>
      </c>
      <c r="W14" s="42"/>
      <c r="X14" s="4"/>
      <c r="Y14" s="40"/>
      <c r="Z14" s="4"/>
      <c r="AA14" s="40"/>
      <c r="AB14" s="45">
        <v>45</v>
      </c>
      <c r="AC14" s="40"/>
      <c r="AD14" s="45">
        <v>31</v>
      </c>
      <c r="AE14" s="40"/>
      <c r="AF14" s="44">
        <v>90</v>
      </c>
      <c r="AG14" s="40"/>
      <c r="AH14" s="4">
        <v>90</v>
      </c>
      <c r="AI14" s="42"/>
      <c r="AJ14" s="50">
        <v>78</v>
      </c>
      <c r="AK14" s="42"/>
      <c r="AL14" s="4">
        <v>90</v>
      </c>
      <c r="AM14" s="42"/>
      <c r="AN14" s="53"/>
      <c r="AO14" s="54"/>
      <c r="AP14" s="57">
        <v>8</v>
      </c>
      <c r="AQ14" s="40"/>
      <c r="AR14" s="44">
        <v>90</v>
      </c>
      <c r="AS14" s="40"/>
      <c r="AT14" s="4">
        <v>90</v>
      </c>
      <c r="AU14" s="42"/>
      <c r="AV14" s="4"/>
      <c r="AW14" s="40"/>
      <c r="AX14" s="4">
        <v>90</v>
      </c>
      <c r="AY14" s="40"/>
      <c r="AZ14" s="4">
        <v>90</v>
      </c>
      <c r="BA14" s="40"/>
      <c r="BB14" s="4"/>
      <c r="BC14" s="40"/>
      <c r="BD14" s="4"/>
      <c r="BE14" s="40"/>
      <c r="BF14" s="46">
        <f t="shared" si="1"/>
        <v>1308</v>
      </c>
      <c r="BG14" s="46">
        <f t="shared" si="2"/>
        <v>0</v>
      </c>
      <c r="BH14" s="4"/>
      <c r="BI14" s="47">
        <f>BF14/$BF$35</f>
        <v>5.0865253742951581E-2</v>
      </c>
      <c r="BJ14" s="48">
        <f>BI14*D14</f>
        <v>1.1417836541577548</v>
      </c>
      <c r="AMH14"/>
      <c r="AMI14"/>
      <c r="AMJ14"/>
      <c r="AMK14"/>
    </row>
    <row r="15" spans="1:1025" s="5" customFormat="1" ht="13.8" customHeight="1" x14ac:dyDescent="0.3">
      <c r="A15" s="5" t="s">
        <v>35</v>
      </c>
      <c r="B15" s="46" t="s">
        <v>25</v>
      </c>
      <c r="C15" s="37">
        <v>36572</v>
      </c>
      <c r="D15" s="38">
        <f t="shared" si="0"/>
        <v>21.722222222222221</v>
      </c>
      <c r="E15" s="46" t="s">
        <v>26</v>
      </c>
      <c r="F15" s="4">
        <v>90</v>
      </c>
      <c r="G15" s="51"/>
      <c r="H15" s="4">
        <v>90</v>
      </c>
      <c r="I15" s="40">
        <v>1</v>
      </c>
      <c r="J15" s="4">
        <v>90</v>
      </c>
      <c r="K15" s="40">
        <v>1</v>
      </c>
      <c r="L15" s="4">
        <v>90</v>
      </c>
      <c r="M15" s="40"/>
      <c r="N15" s="41">
        <v>73</v>
      </c>
      <c r="O15" s="51"/>
      <c r="P15" s="39">
        <v>26</v>
      </c>
      <c r="Q15" s="40"/>
      <c r="R15" s="4">
        <v>90</v>
      </c>
      <c r="S15" s="40"/>
      <c r="T15" s="45">
        <v>35</v>
      </c>
      <c r="U15" s="40"/>
      <c r="V15" s="4">
        <v>90</v>
      </c>
      <c r="W15" s="42">
        <v>1</v>
      </c>
      <c r="X15" s="4">
        <v>90</v>
      </c>
      <c r="Y15" s="40"/>
      <c r="Z15" s="4">
        <v>90</v>
      </c>
      <c r="AA15" s="40">
        <v>1</v>
      </c>
      <c r="AB15" s="4">
        <v>90</v>
      </c>
      <c r="AC15" s="42">
        <v>1</v>
      </c>
      <c r="AD15" s="53"/>
      <c r="AE15" s="54"/>
      <c r="AF15" s="44"/>
      <c r="AG15" s="40"/>
      <c r="AH15" s="4"/>
      <c r="AI15" s="40"/>
      <c r="AJ15" s="44"/>
      <c r="AK15" s="40"/>
      <c r="AL15" s="45">
        <v>45</v>
      </c>
      <c r="AM15" s="40"/>
      <c r="AN15" s="4">
        <v>90</v>
      </c>
      <c r="AO15" s="42">
        <v>1</v>
      </c>
      <c r="AP15" s="50">
        <v>62</v>
      </c>
      <c r="AQ15" s="40"/>
      <c r="AR15" s="44"/>
      <c r="AS15" s="40"/>
      <c r="AT15" s="4"/>
      <c r="AU15" s="40"/>
      <c r="AV15" s="4"/>
      <c r="AW15" s="40"/>
      <c r="AX15" s="4"/>
      <c r="AY15" s="40"/>
      <c r="AZ15" s="4"/>
      <c r="BA15" s="40"/>
      <c r="BB15" s="4"/>
      <c r="BC15" s="40"/>
      <c r="BD15" s="4"/>
      <c r="BE15" s="40"/>
      <c r="BF15" s="46">
        <f t="shared" si="1"/>
        <v>1141</v>
      </c>
      <c r="BG15" s="46">
        <f t="shared" si="2"/>
        <v>6</v>
      </c>
      <c r="BH15" s="4"/>
      <c r="BI15" s="47">
        <f>BF15/$BF$35</f>
        <v>4.4370989694730703E-2</v>
      </c>
      <c r="BJ15" s="48">
        <f>BI15*D15</f>
        <v>0.96383649836887242</v>
      </c>
      <c r="AMH15"/>
      <c r="AMI15"/>
      <c r="AMJ15"/>
      <c r="AMK15"/>
    </row>
    <row r="16" spans="1:1025" s="5" customFormat="1" ht="13.8" customHeight="1" x14ac:dyDescent="0.3">
      <c r="A16" s="5" t="s">
        <v>36</v>
      </c>
      <c r="B16" s="46" t="s">
        <v>18</v>
      </c>
      <c r="C16" s="37">
        <v>32198</v>
      </c>
      <c r="D16" s="38">
        <f t="shared" si="0"/>
        <v>33.697222222222223</v>
      </c>
      <c r="E16" s="46" t="s">
        <v>19</v>
      </c>
      <c r="F16" s="4"/>
      <c r="G16" s="4"/>
      <c r="H16" s="44"/>
      <c r="I16" s="4"/>
      <c r="J16" s="44"/>
      <c r="K16" s="4"/>
      <c r="L16" s="44"/>
      <c r="M16" s="4"/>
      <c r="N16" s="44"/>
      <c r="O16" s="4"/>
      <c r="P16" s="44"/>
      <c r="Q16" s="4"/>
      <c r="R16" s="44"/>
      <c r="S16" s="4"/>
      <c r="T16" s="44"/>
      <c r="U16" s="4"/>
      <c r="V16" s="44"/>
      <c r="W16" s="4"/>
      <c r="X16" s="44"/>
      <c r="Y16" s="4"/>
      <c r="Z16" s="44"/>
      <c r="AA16" s="4"/>
      <c r="AB16" s="44"/>
      <c r="AC16" s="4"/>
      <c r="AD16" s="44">
        <v>90</v>
      </c>
      <c r="AE16" s="40">
        <v>1</v>
      </c>
      <c r="AF16" s="44">
        <v>90</v>
      </c>
      <c r="AG16" s="40"/>
      <c r="AH16" s="44">
        <v>90</v>
      </c>
      <c r="AI16" s="4"/>
      <c r="AJ16" s="50">
        <v>88</v>
      </c>
      <c r="AK16" s="52"/>
      <c r="AL16" s="53"/>
      <c r="AM16" s="54"/>
      <c r="AN16" s="44">
        <v>90</v>
      </c>
      <c r="AO16" s="58"/>
      <c r="AP16" s="44">
        <v>90</v>
      </c>
      <c r="AQ16" s="40"/>
      <c r="AR16" s="50">
        <v>85</v>
      </c>
      <c r="AS16" s="42"/>
      <c r="AT16" s="4">
        <v>90</v>
      </c>
      <c r="AU16" s="40">
        <v>1</v>
      </c>
      <c r="AV16" s="4">
        <v>90</v>
      </c>
      <c r="AW16" s="40"/>
      <c r="AX16" s="4">
        <v>90</v>
      </c>
      <c r="AY16" s="40"/>
      <c r="AZ16" s="4"/>
      <c r="BA16" s="40"/>
      <c r="BB16" s="4">
        <v>90</v>
      </c>
      <c r="BC16" s="40"/>
      <c r="BD16" s="44">
        <v>90</v>
      </c>
      <c r="BE16" s="40"/>
      <c r="BF16" s="46">
        <f t="shared" si="1"/>
        <v>1073</v>
      </c>
      <c r="BG16" s="46">
        <f t="shared" si="2"/>
        <v>2</v>
      </c>
      <c r="BH16" s="4"/>
      <c r="BI16" s="47">
        <f>BF16/$BF$35</f>
        <v>4.1726618705035974E-2</v>
      </c>
      <c r="BJ16" s="48">
        <f>BI16*D16</f>
        <v>1.4060711430855317</v>
      </c>
    </row>
    <row r="17" spans="1:1025" s="5" customFormat="1" ht="13.8" customHeight="1" x14ac:dyDescent="0.3">
      <c r="A17" s="5" t="s">
        <v>37</v>
      </c>
      <c r="B17" s="46" t="s">
        <v>38</v>
      </c>
      <c r="C17" s="37">
        <v>36708</v>
      </c>
      <c r="D17" s="38">
        <f t="shared" si="0"/>
        <v>21.347222222222221</v>
      </c>
      <c r="E17" s="46" t="s">
        <v>26</v>
      </c>
      <c r="F17" s="4">
        <v>90</v>
      </c>
      <c r="G17" s="40"/>
      <c r="H17" s="4">
        <v>90</v>
      </c>
      <c r="I17" s="40"/>
      <c r="J17" s="41">
        <v>86</v>
      </c>
      <c r="K17" s="40"/>
      <c r="L17" s="4">
        <v>90</v>
      </c>
      <c r="M17" s="40"/>
      <c r="N17" s="41">
        <v>85</v>
      </c>
      <c r="O17" s="40"/>
      <c r="P17" s="4">
        <v>90</v>
      </c>
      <c r="Q17" s="51">
        <v>1</v>
      </c>
      <c r="R17" s="4">
        <v>90</v>
      </c>
      <c r="S17" s="40"/>
      <c r="T17" s="4">
        <v>90</v>
      </c>
      <c r="U17" s="40"/>
      <c r="V17" s="4"/>
      <c r="W17" s="40"/>
      <c r="X17" s="4">
        <v>90</v>
      </c>
      <c r="Y17" s="40"/>
      <c r="Z17" s="43">
        <v>75</v>
      </c>
      <c r="AA17" s="40"/>
      <c r="AB17" s="4">
        <v>90</v>
      </c>
      <c r="AC17" s="40"/>
      <c r="AD17" s="43">
        <v>13</v>
      </c>
      <c r="AE17" s="40"/>
      <c r="AF17" s="44"/>
      <c r="AG17" s="40"/>
      <c r="AH17" s="4"/>
      <c r="AI17" s="40"/>
      <c r="AJ17" s="44"/>
      <c r="AK17" s="40"/>
      <c r="AL17" s="4"/>
      <c r="AM17" s="40"/>
      <c r="AN17" s="4"/>
      <c r="AO17" s="40"/>
      <c r="AP17" s="44"/>
      <c r="AQ17" s="40"/>
      <c r="AR17" s="44"/>
      <c r="AS17" s="40"/>
      <c r="AT17" s="4"/>
      <c r="AU17" s="40"/>
      <c r="AV17" s="4"/>
      <c r="AW17" s="40"/>
      <c r="AX17" s="4"/>
      <c r="AY17" s="40"/>
      <c r="AZ17" s="4"/>
      <c r="BA17" s="40"/>
      <c r="BB17" s="4"/>
      <c r="BC17" s="40"/>
      <c r="BD17" s="4"/>
      <c r="BE17" s="40"/>
      <c r="BF17" s="46">
        <f t="shared" si="1"/>
        <v>979</v>
      </c>
      <c r="BG17" s="46">
        <f t="shared" si="2"/>
        <v>1</v>
      </c>
      <c r="BH17" s="4"/>
      <c r="BI17" s="47">
        <f>BF17/$BF$35</f>
        <v>3.8071164689869728E-2</v>
      </c>
      <c r="BJ17" s="48">
        <f>BI17*D17</f>
        <v>0.812713612893469</v>
      </c>
      <c r="AMH17"/>
      <c r="AMI17"/>
      <c r="AMJ17"/>
      <c r="AMK17"/>
    </row>
    <row r="18" spans="1:1025" s="5" customFormat="1" ht="13.8" customHeight="1" x14ac:dyDescent="0.3">
      <c r="A18" s="5" t="s">
        <v>39</v>
      </c>
      <c r="B18" s="46" t="s">
        <v>40</v>
      </c>
      <c r="C18" s="37">
        <v>35829</v>
      </c>
      <c r="D18" s="38">
        <f t="shared" si="0"/>
        <v>23.758333333333333</v>
      </c>
      <c r="E18" s="46" t="s">
        <v>19</v>
      </c>
      <c r="F18" s="4">
        <v>90</v>
      </c>
      <c r="G18" s="40"/>
      <c r="H18" s="4">
        <v>90</v>
      </c>
      <c r="I18" s="40"/>
      <c r="J18" s="4">
        <v>90</v>
      </c>
      <c r="K18" s="40"/>
      <c r="L18" s="4">
        <v>90</v>
      </c>
      <c r="M18" s="40"/>
      <c r="N18" s="4">
        <v>90</v>
      </c>
      <c r="O18" s="51"/>
      <c r="P18" s="4">
        <v>90</v>
      </c>
      <c r="Q18" s="40">
        <v>1</v>
      </c>
      <c r="R18" s="4">
        <v>90</v>
      </c>
      <c r="S18" s="40"/>
      <c r="T18" s="43">
        <v>70</v>
      </c>
      <c r="U18" s="40"/>
      <c r="V18" s="4">
        <v>90</v>
      </c>
      <c r="W18" s="40"/>
      <c r="X18" s="4">
        <v>90</v>
      </c>
      <c r="Y18" s="40"/>
      <c r="Z18" s="4">
        <v>90</v>
      </c>
      <c r="AA18" s="40"/>
      <c r="AB18" s="4"/>
      <c r="AC18" s="40"/>
      <c r="AD18" s="4"/>
      <c r="AE18" s="40"/>
      <c r="AF18" s="44"/>
      <c r="AG18" s="40"/>
      <c r="AH18" s="4"/>
      <c r="AI18" s="40"/>
      <c r="AJ18" s="44"/>
      <c r="AK18" s="40"/>
      <c r="AL18" s="4"/>
      <c r="AM18" s="40"/>
      <c r="AN18" s="4"/>
      <c r="AO18" s="40"/>
      <c r="AP18" s="44"/>
      <c r="AQ18" s="40"/>
      <c r="AR18" s="44"/>
      <c r="AS18" s="40"/>
      <c r="AT18" s="4"/>
      <c r="AU18" s="40"/>
      <c r="AV18" s="4"/>
      <c r="AW18" s="40"/>
      <c r="AX18" s="4"/>
      <c r="AY18" s="40"/>
      <c r="AZ18" s="4"/>
      <c r="BA18" s="40"/>
      <c r="BB18" s="4"/>
      <c r="BC18" s="40"/>
      <c r="BD18" s="4"/>
      <c r="BE18" s="40"/>
      <c r="BF18" s="46">
        <f t="shared" si="1"/>
        <v>970</v>
      </c>
      <c r="BG18" s="46">
        <f t="shared" si="2"/>
        <v>1</v>
      </c>
      <c r="BH18" s="4"/>
      <c r="BI18" s="47">
        <f>BF18/$BF$35</f>
        <v>3.7721174411821892E-2</v>
      </c>
      <c r="BJ18" s="48">
        <f>BI18*D18</f>
        <v>0.89619223540086845</v>
      </c>
      <c r="AMH18"/>
      <c r="AMI18"/>
      <c r="AMJ18"/>
      <c r="AMK18"/>
    </row>
    <row r="19" spans="1:1025" s="5" customFormat="1" ht="13.8" customHeight="1" x14ac:dyDescent="0.3">
      <c r="A19" s="5" t="s">
        <v>41</v>
      </c>
      <c r="B19" s="46" t="s">
        <v>18</v>
      </c>
      <c r="C19" s="37">
        <v>37506</v>
      </c>
      <c r="D19" s="38">
        <f t="shared" si="0"/>
        <v>19.163888888888888</v>
      </c>
      <c r="E19" s="46" t="s">
        <v>26</v>
      </c>
      <c r="F19" s="4"/>
      <c r="G19" s="40"/>
      <c r="H19" s="4"/>
      <c r="I19" s="40"/>
      <c r="J19" s="4"/>
      <c r="K19" s="40"/>
      <c r="L19" s="4"/>
      <c r="M19" s="40"/>
      <c r="N19" s="4"/>
      <c r="O19" s="40"/>
      <c r="P19" s="4"/>
      <c r="Q19" s="40"/>
      <c r="R19" s="4"/>
      <c r="S19" s="40"/>
      <c r="T19" s="4"/>
      <c r="U19" s="40"/>
      <c r="V19" s="4"/>
      <c r="W19" s="40"/>
      <c r="X19" s="4"/>
      <c r="Y19" s="40"/>
      <c r="Z19" s="4"/>
      <c r="AA19" s="40"/>
      <c r="AB19" s="45">
        <v>20</v>
      </c>
      <c r="AC19" s="40"/>
      <c r="AD19" s="4">
        <v>90</v>
      </c>
      <c r="AE19" s="40"/>
      <c r="AF19" s="50">
        <v>45</v>
      </c>
      <c r="AG19" s="40"/>
      <c r="AH19" s="43">
        <v>54</v>
      </c>
      <c r="AI19" s="40"/>
      <c r="AJ19" s="50">
        <v>45</v>
      </c>
      <c r="AK19" s="40"/>
      <c r="AL19" s="4"/>
      <c r="AM19" s="40"/>
      <c r="AN19" s="4">
        <v>90</v>
      </c>
      <c r="AO19" s="40"/>
      <c r="AP19" s="44">
        <v>90</v>
      </c>
      <c r="AQ19" s="40"/>
      <c r="AR19" s="44">
        <v>90</v>
      </c>
      <c r="AS19" s="40"/>
      <c r="AT19" s="45">
        <v>5</v>
      </c>
      <c r="AU19" s="40"/>
      <c r="AV19" s="43">
        <v>45</v>
      </c>
      <c r="AW19" s="40"/>
      <c r="AX19" s="4">
        <v>90</v>
      </c>
      <c r="AY19" s="40"/>
      <c r="AZ19" s="4">
        <v>90</v>
      </c>
      <c r="BA19" s="40"/>
      <c r="BB19" s="4">
        <v>90</v>
      </c>
      <c r="BC19" s="40"/>
      <c r="BD19" s="4">
        <v>90</v>
      </c>
      <c r="BE19" s="40"/>
      <c r="BF19" s="46">
        <f t="shared" si="1"/>
        <v>934</v>
      </c>
      <c r="BG19" s="46">
        <f t="shared" si="2"/>
        <v>0</v>
      </c>
      <c r="BH19" s="4"/>
      <c r="BI19" s="47">
        <f>BF19/$BF$35</f>
        <v>3.6321213299630568E-2</v>
      </c>
      <c r="BJ19" s="48">
        <f>BI19*D19</f>
        <v>0.6960556959837535</v>
      </c>
      <c r="AMH19"/>
      <c r="AMI19"/>
      <c r="AMJ19"/>
      <c r="AMK19"/>
    </row>
    <row r="20" spans="1:1025" s="5" customFormat="1" ht="13.8" customHeight="1" x14ac:dyDescent="0.3">
      <c r="A20" s="5" t="s">
        <v>42</v>
      </c>
      <c r="B20" s="46" t="s">
        <v>43</v>
      </c>
      <c r="C20" s="37">
        <v>35648</v>
      </c>
      <c r="D20" s="38">
        <f t="shared" si="0"/>
        <v>24.25</v>
      </c>
      <c r="E20" s="46" t="s">
        <v>19</v>
      </c>
      <c r="F20" s="4"/>
      <c r="G20" s="40"/>
      <c r="H20" s="4"/>
      <c r="I20" s="40"/>
      <c r="J20" s="4"/>
      <c r="K20" s="40"/>
      <c r="L20" s="4"/>
      <c r="M20" s="40"/>
      <c r="N20" s="4"/>
      <c r="O20" s="40"/>
      <c r="P20" s="4"/>
      <c r="Q20" s="40"/>
      <c r="R20" s="4"/>
      <c r="S20" s="40"/>
      <c r="T20" s="45">
        <v>20</v>
      </c>
      <c r="U20" s="40"/>
      <c r="V20" s="4">
        <v>90</v>
      </c>
      <c r="W20" s="42"/>
      <c r="X20" s="43">
        <v>45</v>
      </c>
      <c r="Y20" s="40"/>
      <c r="Z20" s="4"/>
      <c r="AA20" s="40"/>
      <c r="AB20" s="4">
        <v>90</v>
      </c>
      <c r="AC20" s="42"/>
      <c r="AD20" s="4">
        <v>90</v>
      </c>
      <c r="AE20" s="40"/>
      <c r="AF20" s="44"/>
      <c r="AG20" s="40"/>
      <c r="AH20" s="4"/>
      <c r="AI20" s="40"/>
      <c r="AJ20" s="57">
        <v>45</v>
      </c>
      <c r="AK20" s="40"/>
      <c r="AL20" s="4">
        <v>90</v>
      </c>
      <c r="AM20" s="40"/>
      <c r="AN20" s="4">
        <v>90</v>
      </c>
      <c r="AO20" s="42"/>
      <c r="AP20" s="44"/>
      <c r="AQ20" s="40"/>
      <c r="AR20" s="44">
        <v>90</v>
      </c>
      <c r="AS20" s="42"/>
      <c r="AT20" s="53"/>
      <c r="AU20" s="54"/>
      <c r="AV20" s="4"/>
      <c r="AW20" s="40"/>
      <c r="AX20" s="4"/>
      <c r="AY20" s="40"/>
      <c r="AZ20" s="4"/>
      <c r="BA20" s="40"/>
      <c r="BB20" s="4"/>
      <c r="BC20" s="40"/>
      <c r="BD20" s="4"/>
      <c r="BE20" s="40"/>
      <c r="BF20" s="46">
        <f t="shared" si="1"/>
        <v>650</v>
      </c>
      <c r="BG20" s="46">
        <f t="shared" si="2"/>
        <v>0</v>
      </c>
      <c r="BH20" s="4"/>
      <c r="BI20" s="47">
        <f>BF20/$BF$35</f>
        <v>2.5277075636787869E-2</v>
      </c>
      <c r="BJ20" s="48">
        <f>BI20*D20</f>
        <v>0.61296908419210583</v>
      </c>
      <c r="AMH20"/>
      <c r="AMI20"/>
      <c r="AMJ20"/>
      <c r="AMK20"/>
    </row>
    <row r="21" spans="1:1025" s="5" customFormat="1" ht="13.8" customHeight="1" x14ac:dyDescent="0.3">
      <c r="A21" s="5" t="s">
        <v>44</v>
      </c>
      <c r="B21" s="46" t="s">
        <v>45</v>
      </c>
      <c r="C21" s="37">
        <v>36977</v>
      </c>
      <c r="D21" s="38">
        <f t="shared" si="0"/>
        <v>20.608333333333334</v>
      </c>
      <c r="E21" s="46" t="s">
        <v>26</v>
      </c>
      <c r="F21" s="4"/>
      <c r="G21" s="40"/>
      <c r="H21" s="4"/>
      <c r="I21" s="40"/>
      <c r="J21" s="4"/>
      <c r="K21" s="40"/>
      <c r="L21" s="4"/>
      <c r="M21" s="40"/>
      <c r="N21" s="4"/>
      <c r="O21" s="40"/>
      <c r="P21" s="4"/>
      <c r="Q21" s="40"/>
      <c r="R21" s="4"/>
      <c r="S21" s="40"/>
      <c r="T21" s="4"/>
      <c r="U21" s="40"/>
      <c r="V21" s="4"/>
      <c r="W21" s="40"/>
      <c r="X21" s="4"/>
      <c r="Y21" s="40"/>
      <c r="Z21" s="4"/>
      <c r="AA21" s="40"/>
      <c r="AB21" s="4"/>
      <c r="AC21" s="40"/>
      <c r="AD21" s="4"/>
      <c r="AE21" s="40"/>
      <c r="AF21" s="44"/>
      <c r="AG21" s="40"/>
      <c r="AH21" s="45">
        <v>47</v>
      </c>
      <c r="AI21" s="40"/>
      <c r="AJ21" s="44">
        <v>90</v>
      </c>
      <c r="AK21" s="40"/>
      <c r="AL21" s="4">
        <v>90</v>
      </c>
      <c r="AM21" s="40"/>
      <c r="AN21" s="43">
        <v>70</v>
      </c>
      <c r="AO21" s="40"/>
      <c r="AP21" s="57">
        <v>28</v>
      </c>
      <c r="AQ21" s="40"/>
      <c r="AR21" s="57">
        <v>39</v>
      </c>
      <c r="AS21" s="40"/>
      <c r="AT21" s="43">
        <v>64</v>
      </c>
      <c r="AU21" s="40"/>
      <c r="AV21" s="43">
        <v>73</v>
      </c>
      <c r="AW21" s="40"/>
      <c r="AX21" s="45">
        <v>17</v>
      </c>
      <c r="AY21" s="40"/>
      <c r="AZ21" s="4">
        <v>90</v>
      </c>
      <c r="BA21" s="42"/>
      <c r="BB21" s="45">
        <v>3</v>
      </c>
      <c r="BC21" s="40"/>
      <c r="BD21" s="4">
        <v>90</v>
      </c>
      <c r="BE21" s="40"/>
      <c r="BF21" s="46">
        <f t="shared" si="1"/>
        <v>701</v>
      </c>
      <c r="BG21" s="46">
        <f t="shared" si="2"/>
        <v>0</v>
      </c>
      <c r="BH21" s="4"/>
      <c r="BI21" s="47">
        <f>BF21/$BF$35</f>
        <v>2.7260353879058914E-2</v>
      </c>
      <c r="BJ21" s="48">
        <f>BI21*D21</f>
        <v>0.56179045952427242</v>
      </c>
      <c r="AMH21"/>
      <c r="AMI21"/>
      <c r="AMJ21"/>
      <c r="AMK21"/>
    </row>
    <row r="22" spans="1:1025" s="5" customFormat="1" ht="13.8" customHeight="1" x14ac:dyDescent="0.3">
      <c r="A22" s="5" t="s">
        <v>46</v>
      </c>
      <c r="B22" s="46" t="s">
        <v>18</v>
      </c>
      <c r="C22" s="37">
        <v>36551</v>
      </c>
      <c r="D22" s="38">
        <f t="shared" si="0"/>
        <v>21.777777777777779</v>
      </c>
      <c r="E22" s="46" t="s">
        <v>19</v>
      </c>
      <c r="F22" s="4"/>
      <c r="G22" s="40"/>
      <c r="H22" s="4"/>
      <c r="I22" s="40"/>
      <c r="J22" s="4"/>
      <c r="K22" s="40"/>
      <c r="L22" s="4"/>
      <c r="M22" s="40"/>
      <c r="N22" s="4"/>
      <c r="O22" s="40"/>
      <c r="P22" s="4"/>
      <c r="Q22" s="40"/>
      <c r="R22" s="4"/>
      <c r="S22" s="40"/>
      <c r="T22" s="4"/>
      <c r="U22" s="40"/>
      <c r="V22" s="4"/>
      <c r="W22" s="40"/>
      <c r="X22" s="4"/>
      <c r="Y22" s="40"/>
      <c r="Z22" s="4"/>
      <c r="AA22" s="40"/>
      <c r="AB22" s="4"/>
      <c r="AC22" s="40"/>
      <c r="AD22" s="4"/>
      <c r="AE22" s="40"/>
      <c r="AF22" s="44"/>
      <c r="AG22" s="40"/>
      <c r="AH22" s="4"/>
      <c r="AI22" s="40"/>
      <c r="AJ22" s="44"/>
      <c r="AK22" s="40"/>
      <c r="AL22" s="45">
        <v>4</v>
      </c>
      <c r="AM22" s="40"/>
      <c r="AN22" s="4"/>
      <c r="AO22" s="40"/>
      <c r="AP22" s="44">
        <v>90</v>
      </c>
      <c r="AQ22" s="40"/>
      <c r="AR22" s="44">
        <v>90</v>
      </c>
      <c r="AS22" s="40"/>
      <c r="AT22" s="4">
        <v>90</v>
      </c>
      <c r="AU22" s="40"/>
      <c r="AV22" s="4"/>
      <c r="AW22" s="40"/>
      <c r="AX22" s="4">
        <v>90</v>
      </c>
      <c r="AY22" s="40"/>
      <c r="AZ22" s="4">
        <v>90</v>
      </c>
      <c r="BA22" s="40"/>
      <c r="BB22" s="4">
        <v>90</v>
      </c>
      <c r="BC22" s="40"/>
      <c r="BD22" s="4">
        <v>90</v>
      </c>
      <c r="BE22" s="40"/>
      <c r="BF22" s="46">
        <f t="shared" si="1"/>
        <v>634</v>
      </c>
      <c r="BG22" s="46">
        <f t="shared" si="2"/>
        <v>0</v>
      </c>
      <c r="BH22" s="4"/>
      <c r="BI22" s="47">
        <f>BF22/$BF$35</f>
        <v>2.4654870698036166E-2</v>
      </c>
      <c r="BJ22" s="48">
        <f>BI22*D22</f>
        <v>0.53692829520167651</v>
      </c>
      <c r="AMH22"/>
      <c r="AMI22"/>
      <c r="AMJ22"/>
      <c r="AMK22"/>
    </row>
    <row r="23" spans="1:1025" s="5" customFormat="1" ht="13.8" customHeight="1" x14ac:dyDescent="0.3">
      <c r="A23" s="5" t="s">
        <v>47</v>
      </c>
      <c r="B23" s="46" t="s">
        <v>43</v>
      </c>
      <c r="C23" s="37">
        <v>35900</v>
      </c>
      <c r="D23" s="38">
        <f t="shared" si="0"/>
        <v>23.558333333333334</v>
      </c>
      <c r="E23" s="46" t="s">
        <v>26</v>
      </c>
      <c r="F23" s="41">
        <v>71</v>
      </c>
      <c r="G23" s="40"/>
      <c r="H23" s="41">
        <v>78</v>
      </c>
      <c r="I23" s="40"/>
      <c r="J23" s="4">
        <v>90</v>
      </c>
      <c r="K23" s="51"/>
      <c r="L23" s="41">
        <v>74</v>
      </c>
      <c r="M23" s="40"/>
      <c r="N23" s="41">
        <v>45</v>
      </c>
      <c r="O23" s="40"/>
      <c r="P23" s="4"/>
      <c r="Q23" s="40"/>
      <c r="R23" s="41">
        <v>45</v>
      </c>
      <c r="S23" s="40"/>
      <c r="T23" s="4"/>
      <c r="U23" s="40"/>
      <c r="V23" s="45">
        <v>0</v>
      </c>
      <c r="W23" s="40"/>
      <c r="X23" s="4">
        <v>90</v>
      </c>
      <c r="Y23" s="42"/>
      <c r="Z23" s="45">
        <v>4</v>
      </c>
      <c r="AA23" s="40"/>
      <c r="AB23" s="43">
        <v>45</v>
      </c>
      <c r="AC23" s="40"/>
      <c r="AD23" s="4"/>
      <c r="AE23" s="40"/>
      <c r="AF23" s="57">
        <v>45</v>
      </c>
      <c r="AG23" s="42"/>
      <c r="AH23" s="4"/>
      <c r="AI23" s="40"/>
      <c r="AJ23" s="44"/>
      <c r="AK23" s="40"/>
      <c r="AL23" s="4"/>
      <c r="AM23" s="40"/>
      <c r="AN23" s="4"/>
      <c r="AO23" s="40"/>
      <c r="AP23" s="44"/>
      <c r="AQ23" s="40"/>
      <c r="AR23" s="44"/>
      <c r="AS23" s="40"/>
      <c r="AT23" s="4"/>
      <c r="AU23" s="40"/>
      <c r="AV23" s="4"/>
      <c r="AW23" s="40"/>
      <c r="AX23" s="4"/>
      <c r="AY23" s="40"/>
      <c r="AZ23" s="4"/>
      <c r="BA23" s="40"/>
      <c r="BB23" s="4"/>
      <c r="BC23" s="40"/>
      <c r="BD23" s="4"/>
      <c r="BE23" s="40"/>
      <c r="BF23" s="46">
        <f t="shared" si="1"/>
        <v>587</v>
      </c>
      <c r="BG23" s="46">
        <f t="shared" si="2"/>
        <v>0</v>
      </c>
      <c r="BH23" s="4"/>
      <c r="BI23" s="47">
        <f>BF23/$BF$35</f>
        <v>2.2827143690453043E-2</v>
      </c>
      <c r="BJ23" s="48">
        <f>BI23*D23</f>
        <v>0.53776946010758964</v>
      </c>
      <c r="AMH23"/>
      <c r="AMI23"/>
      <c r="AMJ23"/>
      <c r="AMK23"/>
    </row>
    <row r="24" spans="1:1025" s="5" customFormat="1" ht="13.8" customHeight="1" x14ac:dyDescent="0.3">
      <c r="A24" s="5" t="s">
        <v>48</v>
      </c>
      <c r="B24" s="46" t="s">
        <v>49</v>
      </c>
      <c r="C24" s="37">
        <v>37279</v>
      </c>
      <c r="D24" s="38">
        <f t="shared" si="0"/>
        <v>19.786111111111111</v>
      </c>
      <c r="E24" s="46" t="s">
        <v>19</v>
      </c>
      <c r="F24" s="4"/>
      <c r="G24" s="40"/>
      <c r="H24" s="4"/>
      <c r="I24" s="40"/>
      <c r="J24" s="39">
        <v>31</v>
      </c>
      <c r="K24" s="40"/>
      <c r="L24" s="4"/>
      <c r="M24" s="40"/>
      <c r="N24" s="39">
        <v>45</v>
      </c>
      <c r="O24" s="51"/>
      <c r="P24" s="44"/>
      <c r="Q24" s="40"/>
      <c r="R24" s="41">
        <v>59</v>
      </c>
      <c r="S24" s="40"/>
      <c r="T24" s="45">
        <v>10</v>
      </c>
      <c r="U24" s="40"/>
      <c r="V24" s="45">
        <v>26</v>
      </c>
      <c r="W24" s="40"/>
      <c r="X24" s="4"/>
      <c r="Y24" s="40"/>
      <c r="Z24" s="43">
        <v>86</v>
      </c>
      <c r="AA24" s="40"/>
      <c r="AB24" s="43">
        <v>84</v>
      </c>
      <c r="AC24" s="40"/>
      <c r="AD24" s="4">
        <v>90</v>
      </c>
      <c r="AE24" s="40"/>
      <c r="AF24" s="57">
        <v>22</v>
      </c>
      <c r="AG24" s="42"/>
      <c r="AH24" s="4"/>
      <c r="AI24" s="40"/>
      <c r="AJ24" s="44"/>
      <c r="AK24" s="40"/>
      <c r="AL24" s="4"/>
      <c r="AM24" s="40"/>
      <c r="AN24" s="4"/>
      <c r="AO24" s="40"/>
      <c r="AP24" s="44"/>
      <c r="AQ24" s="40"/>
      <c r="AR24" s="44"/>
      <c r="AS24" s="40"/>
      <c r="AT24" s="4"/>
      <c r="AU24" s="40"/>
      <c r="AV24" s="4"/>
      <c r="AW24" s="40"/>
      <c r="AX24" s="4"/>
      <c r="AY24" s="40"/>
      <c r="AZ24" s="4"/>
      <c r="BA24" s="40"/>
      <c r="BB24" s="4"/>
      <c r="BC24" s="40"/>
      <c r="BD24" s="4"/>
      <c r="BE24" s="40"/>
      <c r="BF24" s="46">
        <f t="shared" si="1"/>
        <v>453</v>
      </c>
      <c r="BG24" s="46">
        <f t="shared" si="2"/>
        <v>0</v>
      </c>
      <c r="BH24" s="4"/>
      <c r="BI24" s="47">
        <f>BF24/$BF$35</f>
        <v>1.7616177328407544E-2</v>
      </c>
      <c r="BJ24" s="48">
        <f>BI24*D24</f>
        <v>0.34855564197290817</v>
      </c>
      <c r="AMH24"/>
      <c r="AMI24"/>
      <c r="AMJ24"/>
      <c r="AMK24"/>
    </row>
    <row r="25" spans="1:1025" s="5" customFormat="1" ht="13.8" customHeight="1" x14ac:dyDescent="0.3">
      <c r="A25" s="5" t="s">
        <v>50</v>
      </c>
      <c r="B25" s="46" t="s">
        <v>18</v>
      </c>
      <c r="C25" s="37">
        <v>36714</v>
      </c>
      <c r="D25" s="38">
        <f t="shared" si="0"/>
        <v>21.330555555555556</v>
      </c>
      <c r="E25" s="46" t="s">
        <v>19</v>
      </c>
      <c r="F25" s="4"/>
      <c r="G25" s="40"/>
      <c r="H25" s="4"/>
      <c r="I25" s="40"/>
      <c r="J25" s="4"/>
      <c r="K25" s="40"/>
      <c r="L25" s="4"/>
      <c r="M25" s="40"/>
      <c r="N25" s="4"/>
      <c r="O25" s="40"/>
      <c r="P25" s="4"/>
      <c r="Q25" s="40"/>
      <c r="R25" s="4"/>
      <c r="S25" s="40"/>
      <c r="T25" s="4"/>
      <c r="U25" s="40"/>
      <c r="V25" s="4"/>
      <c r="W25" s="40"/>
      <c r="X25" s="4"/>
      <c r="Y25" s="40"/>
      <c r="Z25" s="4"/>
      <c r="AA25" s="40"/>
      <c r="AB25" s="4"/>
      <c r="AC25" s="40"/>
      <c r="AD25" s="4"/>
      <c r="AE25" s="40"/>
      <c r="AF25" s="44"/>
      <c r="AG25" s="40"/>
      <c r="AH25" s="4"/>
      <c r="AI25" s="40"/>
      <c r="AJ25" s="44"/>
      <c r="AK25" s="40"/>
      <c r="AL25" s="4"/>
      <c r="AM25" s="40"/>
      <c r="AN25" s="4"/>
      <c r="AO25" s="40"/>
      <c r="AP25" s="57">
        <v>0</v>
      </c>
      <c r="AQ25" s="40"/>
      <c r="AR25" s="57">
        <v>5</v>
      </c>
      <c r="AS25" s="40"/>
      <c r="AT25" s="4">
        <v>90</v>
      </c>
      <c r="AU25" s="40"/>
      <c r="AV25" s="4">
        <v>90</v>
      </c>
      <c r="AW25" s="40"/>
      <c r="AX25" s="45">
        <v>6</v>
      </c>
      <c r="AY25" s="40"/>
      <c r="AZ25" s="4">
        <v>90</v>
      </c>
      <c r="BA25" s="40"/>
      <c r="BB25" s="4">
        <v>90</v>
      </c>
      <c r="BC25" s="40"/>
      <c r="BD25" s="4">
        <v>90</v>
      </c>
      <c r="BE25" s="42"/>
      <c r="BF25" s="46">
        <f t="shared" si="1"/>
        <v>461</v>
      </c>
      <c r="BG25" s="46">
        <f t="shared" si="2"/>
        <v>0</v>
      </c>
      <c r="BH25" s="4"/>
      <c r="BI25" s="47">
        <f>BF25/$BF$35</f>
        <v>1.7927279797783396E-2</v>
      </c>
      <c r="BJ25" s="48">
        <f>BI25*D25</f>
        <v>0.38239883768660748</v>
      </c>
      <c r="AMH25"/>
      <c r="AMI25"/>
      <c r="AMJ25"/>
      <c r="AMK25"/>
    </row>
    <row r="26" spans="1:1025" s="5" customFormat="1" ht="13.8" customHeight="1" x14ac:dyDescent="0.3">
      <c r="A26" s="5" t="s">
        <v>51</v>
      </c>
      <c r="B26" s="46" t="s">
        <v>25</v>
      </c>
      <c r="C26" s="37">
        <v>37363</v>
      </c>
      <c r="D26" s="38">
        <f t="shared" si="0"/>
        <v>19.552777777777777</v>
      </c>
      <c r="E26" s="46" t="s">
        <v>26</v>
      </c>
      <c r="F26" s="39">
        <v>19</v>
      </c>
      <c r="G26" s="40"/>
      <c r="H26" s="39">
        <v>0</v>
      </c>
      <c r="I26" s="40"/>
      <c r="J26" s="39">
        <v>4</v>
      </c>
      <c r="K26" s="40"/>
      <c r="L26" s="4"/>
      <c r="M26" s="40"/>
      <c r="N26" s="39">
        <v>17</v>
      </c>
      <c r="O26" s="40"/>
      <c r="P26" s="41">
        <v>64</v>
      </c>
      <c r="Q26" s="40">
        <v>1</v>
      </c>
      <c r="R26" s="39">
        <v>8</v>
      </c>
      <c r="S26" s="40"/>
      <c r="T26" s="45">
        <v>20</v>
      </c>
      <c r="U26" s="40"/>
      <c r="V26" s="4"/>
      <c r="W26" s="40"/>
      <c r="X26" s="4"/>
      <c r="Y26" s="40"/>
      <c r="Z26" s="45">
        <v>15</v>
      </c>
      <c r="AA26" s="40"/>
      <c r="AB26" s="45">
        <v>6</v>
      </c>
      <c r="AC26" s="40"/>
      <c r="AD26" s="43">
        <v>75</v>
      </c>
      <c r="AE26" s="40">
        <v>1</v>
      </c>
      <c r="AF26" s="50">
        <v>68</v>
      </c>
      <c r="AG26" s="40"/>
      <c r="AH26" s="43">
        <v>43</v>
      </c>
      <c r="AI26" s="40"/>
      <c r="AJ26" s="57">
        <v>12</v>
      </c>
      <c r="AK26" s="40"/>
      <c r="AL26" s="4"/>
      <c r="AM26" s="40"/>
      <c r="AN26" s="45">
        <v>20</v>
      </c>
      <c r="AO26" s="40"/>
      <c r="AP26" s="44"/>
      <c r="AQ26" s="40"/>
      <c r="AR26" s="44"/>
      <c r="AS26" s="40"/>
      <c r="AT26" s="4"/>
      <c r="AU26" s="40"/>
      <c r="AV26" s="4"/>
      <c r="AW26" s="40"/>
      <c r="AX26" s="4"/>
      <c r="AY26" s="40"/>
      <c r="AZ26" s="4"/>
      <c r="BA26" s="40"/>
      <c r="BB26" s="4"/>
      <c r="BC26" s="40"/>
      <c r="BD26" s="4"/>
      <c r="BE26" s="40"/>
      <c r="BF26" s="46">
        <f t="shared" si="1"/>
        <v>371</v>
      </c>
      <c r="BG26" s="46">
        <f t="shared" si="2"/>
        <v>2</v>
      </c>
      <c r="BH26" s="4"/>
      <c r="BI26" s="47">
        <f>BF26/$BF$35</f>
        <v>1.4427377017305076E-2</v>
      </c>
      <c r="BJ26" s="48">
        <f>BI26*D26</f>
        <v>0.28209529673558453</v>
      </c>
      <c r="AMH26"/>
      <c r="AMI26"/>
      <c r="AMJ26"/>
      <c r="AMK26"/>
    </row>
    <row r="27" spans="1:1025" s="5" customFormat="1" ht="13.8" customHeight="1" x14ac:dyDescent="0.3">
      <c r="A27" s="5" t="s">
        <v>52</v>
      </c>
      <c r="B27" s="46" t="s">
        <v>45</v>
      </c>
      <c r="C27" s="37">
        <v>37010</v>
      </c>
      <c r="D27" s="38">
        <f t="shared" si="0"/>
        <v>20.519444444444446</v>
      </c>
      <c r="E27" s="46" t="s">
        <v>26</v>
      </c>
      <c r="F27" s="44"/>
      <c r="G27" s="4"/>
      <c r="H27" s="44"/>
      <c r="I27" s="4"/>
      <c r="J27" s="44"/>
      <c r="K27" s="4"/>
      <c r="L27" s="44"/>
      <c r="M27" s="4"/>
      <c r="N27" s="44"/>
      <c r="O27" s="40"/>
      <c r="P27" s="44"/>
      <c r="Q27" s="4"/>
      <c r="R27" s="44"/>
      <c r="S27" s="4"/>
      <c r="T27" s="44"/>
      <c r="U27" s="4"/>
      <c r="V27" s="44"/>
      <c r="W27" s="4"/>
      <c r="X27" s="44"/>
      <c r="Y27" s="4"/>
      <c r="Z27" s="44"/>
      <c r="AA27" s="4"/>
      <c r="AB27" s="44"/>
      <c r="AC27" s="4"/>
      <c r="AD27" s="44"/>
      <c r="AE27" s="40"/>
      <c r="AF27" s="44"/>
      <c r="AG27" s="40"/>
      <c r="AH27" s="44"/>
      <c r="AI27" s="4"/>
      <c r="AJ27" s="44"/>
      <c r="AK27" s="40"/>
      <c r="AL27" s="4"/>
      <c r="AM27" s="40"/>
      <c r="AN27" s="44"/>
      <c r="AO27" s="4"/>
      <c r="AP27" s="44"/>
      <c r="AQ27" s="40"/>
      <c r="AR27" s="44"/>
      <c r="AS27" s="40"/>
      <c r="AT27" s="45">
        <v>26</v>
      </c>
      <c r="AU27" s="40"/>
      <c r="AV27" s="45">
        <v>45</v>
      </c>
      <c r="AW27" s="40"/>
      <c r="AX27" s="43">
        <v>84</v>
      </c>
      <c r="AY27" s="40"/>
      <c r="AZ27" s="4">
        <v>90</v>
      </c>
      <c r="BA27" s="40"/>
      <c r="BB27" s="43">
        <v>78</v>
      </c>
      <c r="BC27" s="40"/>
      <c r="BD27" s="50">
        <v>72</v>
      </c>
      <c r="BE27" s="40"/>
      <c r="BF27" s="46">
        <f t="shared" si="1"/>
        <v>395</v>
      </c>
      <c r="BG27" s="46">
        <f t="shared" si="2"/>
        <v>0</v>
      </c>
      <c r="BH27" s="44"/>
      <c r="BI27" s="47">
        <f>BF27/$BF$35</f>
        <v>1.5360684425432626E-2</v>
      </c>
      <c r="BJ27" s="48">
        <f>BI27*D27</f>
        <v>0.31519271069630783</v>
      </c>
    </row>
    <row r="28" spans="1:1025" s="5" customFormat="1" ht="13.8" customHeight="1" x14ac:dyDescent="0.3">
      <c r="A28" s="5" t="s">
        <v>53</v>
      </c>
      <c r="B28" s="46" t="s">
        <v>18</v>
      </c>
      <c r="C28" s="37">
        <v>32539</v>
      </c>
      <c r="D28" s="38">
        <f t="shared" si="0"/>
        <v>32.766666666666666</v>
      </c>
      <c r="E28" s="46" t="s">
        <v>19</v>
      </c>
      <c r="F28" s="41">
        <v>81</v>
      </c>
      <c r="G28" s="40"/>
      <c r="H28" s="4">
        <v>90</v>
      </c>
      <c r="I28" s="40"/>
      <c r="J28" s="41">
        <v>59</v>
      </c>
      <c r="K28" s="40"/>
      <c r="L28" s="4"/>
      <c r="M28" s="40"/>
      <c r="N28" s="4"/>
      <c r="O28" s="40"/>
      <c r="P28" s="4">
        <v>90</v>
      </c>
      <c r="Q28" s="51"/>
      <c r="R28" s="4"/>
      <c r="S28" s="40"/>
      <c r="T28" s="4"/>
      <c r="U28" s="40"/>
      <c r="V28" s="45">
        <v>0</v>
      </c>
      <c r="W28" s="40"/>
      <c r="X28" s="43">
        <v>58</v>
      </c>
      <c r="Y28" s="40"/>
      <c r="Z28" s="4"/>
      <c r="AA28" s="40"/>
      <c r="AB28" s="4"/>
      <c r="AC28" s="40"/>
      <c r="AD28" s="4"/>
      <c r="AE28" s="40"/>
      <c r="AF28" s="44"/>
      <c r="AG28" s="40"/>
      <c r="AH28" s="4"/>
      <c r="AI28" s="40"/>
      <c r="AJ28" s="44"/>
      <c r="AK28" s="40"/>
      <c r="AL28" s="4"/>
      <c r="AM28" s="40"/>
      <c r="AN28" s="4"/>
      <c r="AO28" s="40"/>
      <c r="AP28" s="44"/>
      <c r="AQ28" s="40"/>
      <c r="AR28" s="44"/>
      <c r="AS28" s="40"/>
      <c r="AT28" s="4"/>
      <c r="AU28" s="40"/>
      <c r="AV28" s="4"/>
      <c r="AW28" s="40"/>
      <c r="AX28" s="4"/>
      <c r="AY28" s="40"/>
      <c r="AZ28" s="4"/>
      <c r="BA28" s="40"/>
      <c r="BB28" s="4"/>
      <c r="BC28" s="40"/>
      <c r="BD28" s="4"/>
      <c r="BE28" s="40"/>
      <c r="BF28" s="46">
        <f t="shared" si="1"/>
        <v>378</v>
      </c>
      <c r="BG28" s="46">
        <f t="shared" si="2"/>
        <v>0</v>
      </c>
      <c r="BH28" s="4"/>
      <c r="BI28" s="47">
        <f>BF28/$BF$35</f>
        <v>1.4699591678008944E-2</v>
      </c>
      <c r="BJ28" s="48">
        <f>BI28*D28</f>
        <v>0.48165662064942638</v>
      </c>
      <c r="AMH28"/>
      <c r="AMI28"/>
      <c r="AMJ28"/>
      <c r="AMK28"/>
    </row>
    <row r="29" spans="1:1025" s="5" customFormat="1" ht="13.8" customHeight="1" x14ac:dyDescent="0.3">
      <c r="A29" s="5" t="s">
        <v>54</v>
      </c>
      <c r="B29" s="46" t="s">
        <v>18</v>
      </c>
      <c r="C29" s="59">
        <v>32565</v>
      </c>
      <c r="D29" s="38">
        <f t="shared" si="0"/>
        <v>32.694444444444443</v>
      </c>
      <c r="E29" s="46" t="s">
        <v>28</v>
      </c>
      <c r="F29" s="4">
        <v>90</v>
      </c>
      <c r="G29" s="40">
        <v>-2</v>
      </c>
      <c r="H29" s="4">
        <v>90</v>
      </c>
      <c r="I29" s="40"/>
      <c r="J29" s="4"/>
      <c r="K29" s="40"/>
      <c r="L29" s="4">
        <v>90</v>
      </c>
      <c r="M29" s="40">
        <v>-1</v>
      </c>
      <c r="N29" s="4">
        <v>90</v>
      </c>
      <c r="O29" s="40">
        <v>-2</v>
      </c>
      <c r="P29" s="4"/>
      <c r="Q29" s="40"/>
      <c r="R29" s="4"/>
      <c r="S29" s="40"/>
      <c r="T29" s="4"/>
      <c r="U29" s="40"/>
      <c r="V29" s="4"/>
      <c r="W29" s="40"/>
      <c r="X29" s="4"/>
      <c r="Y29" s="40"/>
      <c r="Z29" s="4"/>
      <c r="AA29" s="40"/>
      <c r="AB29" s="4"/>
      <c r="AC29" s="40"/>
      <c r="AD29" s="4"/>
      <c r="AE29" s="40"/>
      <c r="AF29" s="44"/>
      <c r="AG29" s="40"/>
      <c r="AH29" s="4"/>
      <c r="AI29" s="40"/>
      <c r="AJ29" s="44"/>
      <c r="AK29" s="40"/>
      <c r="AL29" s="4"/>
      <c r="AM29" s="40"/>
      <c r="AN29" s="4"/>
      <c r="AO29" s="40"/>
      <c r="AP29" s="44"/>
      <c r="AQ29" s="40"/>
      <c r="AR29" s="44"/>
      <c r="AS29" s="40"/>
      <c r="AT29" s="4"/>
      <c r="AU29" s="40"/>
      <c r="AV29" s="4"/>
      <c r="AW29" s="40"/>
      <c r="AX29" s="4"/>
      <c r="AY29" s="40"/>
      <c r="AZ29" s="4"/>
      <c r="BA29" s="40"/>
      <c r="BB29" s="4"/>
      <c r="BC29" s="40"/>
      <c r="BD29" s="4"/>
      <c r="BE29" s="40"/>
      <c r="BF29" s="46">
        <f t="shared" si="1"/>
        <v>360</v>
      </c>
      <c r="BG29" s="46">
        <f t="shared" si="2"/>
        <v>-5</v>
      </c>
      <c r="BH29" s="4"/>
      <c r="BI29" s="47">
        <f>BF29/$BF$35</f>
        <v>1.399961112191328E-2</v>
      </c>
      <c r="BJ29" s="48">
        <f>BI29*D29</f>
        <v>0.45770950806922028</v>
      </c>
      <c r="AMH29"/>
      <c r="AMI29"/>
      <c r="AMJ29"/>
      <c r="AMK29"/>
    </row>
    <row r="30" spans="1:1025" s="5" customFormat="1" ht="13.8" customHeight="1" x14ac:dyDescent="0.3">
      <c r="A30" s="5" t="s">
        <v>55</v>
      </c>
      <c r="B30" s="46" t="s">
        <v>25</v>
      </c>
      <c r="C30" s="59">
        <v>36102</v>
      </c>
      <c r="D30" s="38">
        <f t="shared" si="0"/>
        <v>23.008333333333333</v>
      </c>
      <c r="E30" s="46" t="s">
        <v>23</v>
      </c>
      <c r="F30" s="4"/>
      <c r="G30" s="40"/>
      <c r="H30" s="41">
        <v>66</v>
      </c>
      <c r="I30" s="40"/>
      <c r="J30" s="4"/>
      <c r="K30" s="40"/>
      <c r="L30" s="39">
        <v>16</v>
      </c>
      <c r="M30" s="40"/>
      <c r="N30" s="39">
        <v>5</v>
      </c>
      <c r="O30" s="40"/>
      <c r="P30" s="41">
        <v>64</v>
      </c>
      <c r="Q30" s="40">
        <v>1</v>
      </c>
      <c r="R30" s="39">
        <v>17</v>
      </c>
      <c r="S30" s="40"/>
      <c r="T30" s="4"/>
      <c r="U30" s="40"/>
      <c r="V30" s="43">
        <v>77</v>
      </c>
      <c r="W30" s="40"/>
      <c r="X30" s="45">
        <v>0</v>
      </c>
      <c r="Y30" s="40"/>
      <c r="Z30" s="45">
        <v>5</v>
      </c>
      <c r="AA30" s="40"/>
      <c r="AB30" s="4"/>
      <c r="AC30" s="40"/>
      <c r="AD30" s="45">
        <v>31</v>
      </c>
      <c r="AE30" s="40">
        <v>1</v>
      </c>
      <c r="AF30" s="57">
        <v>9</v>
      </c>
      <c r="AG30" s="40">
        <v>1</v>
      </c>
      <c r="AH30" s="43">
        <v>45</v>
      </c>
      <c r="AI30" s="40"/>
      <c r="AJ30" s="57">
        <v>6</v>
      </c>
      <c r="AK30" s="40"/>
      <c r="AL30" s="4"/>
      <c r="AM30" s="40"/>
      <c r="AN30" s="4"/>
      <c r="AO30" s="40"/>
      <c r="AP30" s="44"/>
      <c r="AQ30" s="40"/>
      <c r="AR30" s="44"/>
      <c r="AS30" s="40"/>
      <c r="AT30" s="4"/>
      <c r="AU30" s="40"/>
      <c r="AV30" s="4"/>
      <c r="AW30" s="40"/>
      <c r="AX30" s="4"/>
      <c r="AY30" s="40"/>
      <c r="AZ30" s="4"/>
      <c r="BA30" s="40"/>
      <c r="BB30" s="4"/>
      <c r="BC30" s="40"/>
      <c r="BD30" s="4"/>
      <c r="BE30" s="40"/>
      <c r="BF30" s="46">
        <f t="shared" si="1"/>
        <v>341</v>
      </c>
      <c r="BG30" s="46">
        <f t="shared" si="2"/>
        <v>3</v>
      </c>
      <c r="BH30" s="4"/>
      <c r="BI30" s="47">
        <f>BF30/$BF$35</f>
        <v>1.3260742757145635E-2</v>
      </c>
      <c r="BJ30" s="48">
        <f>BI30*D30</f>
        <v>0.30510758960399248</v>
      </c>
      <c r="AMH30"/>
      <c r="AMI30"/>
      <c r="AMJ30"/>
      <c r="AMK30"/>
    </row>
    <row r="31" spans="1:1025" s="5" customFormat="1" ht="13.8" customHeight="1" x14ac:dyDescent="0.3">
      <c r="A31" s="5" t="s">
        <v>56</v>
      </c>
      <c r="B31" s="46" t="s">
        <v>18</v>
      </c>
      <c r="C31" s="59">
        <v>38010</v>
      </c>
      <c r="D31" s="38">
        <f t="shared" si="0"/>
        <v>17.783333333333335</v>
      </c>
      <c r="E31" s="40" t="s">
        <v>26</v>
      </c>
      <c r="F31" s="4"/>
      <c r="G31" s="40"/>
      <c r="H31" s="4"/>
      <c r="I31" s="40"/>
      <c r="J31" s="4"/>
      <c r="K31" s="40"/>
      <c r="L31" s="4"/>
      <c r="M31" s="40"/>
      <c r="N31" s="4"/>
      <c r="O31" s="40"/>
      <c r="P31" s="4"/>
      <c r="Q31" s="40"/>
      <c r="R31" s="4"/>
      <c r="S31" s="40"/>
      <c r="T31" s="4"/>
      <c r="U31" s="40"/>
      <c r="V31" s="4"/>
      <c r="W31" s="40"/>
      <c r="X31" s="4"/>
      <c r="Y31" s="40"/>
      <c r="Z31" s="4"/>
      <c r="AA31" s="40"/>
      <c r="AB31" s="4"/>
      <c r="AC31" s="40"/>
      <c r="AD31" s="45">
        <v>15</v>
      </c>
      <c r="AE31" s="40"/>
      <c r="AF31" s="44"/>
      <c r="AG31" s="40"/>
      <c r="AH31" s="45">
        <v>0</v>
      </c>
      <c r="AI31" s="40"/>
      <c r="AJ31" s="44"/>
      <c r="AK31" s="40"/>
      <c r="AL31" s="4"/>
      <c r="AM31" s="40"/>
      <c r="AN31" s="4"/>
      <c r="AO31" s="40"/>
      <c r="AP31" s="44"/>
      <c r="AQ31" s="40"/>
      <c r="AR31" s="50">
        <v>51</v>
      </c>
      <c r="AS31" s="40"/>
      <c r="AT31" s="4"/>
      <c r="AU31" s="40"/>
      <c r="AV31" s="45">
        <v>17</v>
      </c>
      <c r="AW31" s="40"/>
      <c r="AX31" s="4"/>
      <c r="AY31" s="40"/>
      <c r="AZ31" s="4">
        <v>90</v>
      </c>
      <c r="BA31" s="40"/>
      <c r="BB31" s="45">
        <v>12</v>
      </c>
      <c r="BC31" s="40"/>
      <c r="BD31" s="4"/>
      <c r="BE31" s="40"/>
      <c r="BF31" s="46">
        <f t="shared" si="1"/>
        <v>185</v>
      </c>
      <c r="BG31" s="46">
        <f t="shared" si="2"/>
        <v>0</v>
      </c>
      <c r="BH31" s="4"/>
      <c r="BI31" s="47">
        <f>BF31/$BF$35</f>
        <v>7.1942446043165471E-3</v>
      </c>
      <c r="BJ31" s="48">
        <f>BI31*D31</f>
        <v>0.12793764988009595</v>
      </c>
      <c r="AMH31"/>
      <c r="AMI31"/>
      <c r="AMJ31"/>
      <c r="AMK31"/>
    </row>
    <row r="32" spans="1:1025" s="5" customFormat="1" ht="13.8" customHeight="1" x14ac:dyDescent="0.3">
      <c r="A32" s="5" t="s">
        <v>57</v>
      </c>
      <c r="B32" s="46" t="s">
        <v>18</v>
      </c>
      <c r="C32" s="59">
        <v>35759</v>
      </c>
      <c r="D32" s="38">
        <f t="shared" si="0"/>
        <v>23.947222222222223</v>
      </c>
      <c r="E32" s="40" t="s">
        <v>28</v>
      </c>
      <c r="F32" s="4"/>
      <c r="G32" s="40"/>
      <c r="H32" s="4"/>
      <c r="I32" s="40"/>
      <c r="J32" s="4"/>
      <c r="K32" s="40"/>
      <c r="L32" s="4"/>
      <c r="M32" s="40"/>
      <c r="N32" s="4"/>
      <c r="O32" s="40"/>
      <c r="P32" s="4"/>
      <c r="Q32" s="40"/>
      <c r="R32" s="4"/>
      <c r="S32" s="40"/>
      <c r="T32" s="4"/>
      <c r="U32" s="40"/>
      <c r="V32" s="4"/>
      <c r="W32" s="40"/>
      <c r="X32" s="4"/>
      <c r="Y32" s="40"/>
      <c r="Z32" s="4"/>
      <c r="AA32" s="40"/>
      <c r="AB32" s="4"/>
      <c r="AC32" s="40"/>
      <c r="AD32" s="4"/>
      <c r="AE32" s="40"/>
      <c r="AF32" s="44"/>
      <c r="AG32" s="40"/>
      <c r="AH32" s="4"/>
      <c r="AI32" s="40"/>
      <c r="AJ32" s="44"/>
      <c r="AK32" s="40"/>
      <c r="AL32" s="4"/>
      <c r="AM32" s="40"/>
      <c r="AN32" s="4"/>
      <c r="AO32" s="40"/>
      <c r="AP32" s="44"/>
      <c r="AQ32" s="40"/>
      <c r="AR32" s="44"/>
      <c r="AS32" s="40"/>
      <c r="AT32" s="4"/>
      <c r="AU32" s="40"/>
      <c r="AV32" s="4"/>
      <c r="AW32" s="40"/>
      <c r="AX32" s="4">
        <v>90</v>
      </c>
      <c r="AY32" s="40">
        <v>-1</v>
      </c>
      <c r="AZ32" s="4">
        <v>90</v>
      </c>
      <c r="BA32" s="40">
        <v>-1</v>
      </c>
      <c r="BB32" s="4"/>
      <c r="BC32" s="40"/>
      <c r="BD32" s="4"/>
      <c r="BE32" s="40"/>
      <c r="BF32" s="46">
        <f t="shared" si="1"/>
        <v>180</v>
      </c>
      <c r="BG32" s="46">
        <f t="shared" si="2"/>
        <v>-2</v>
      </c>
      <c r="BH32" s="4"/>
      <c r="BI32" s="47">
        <f>BF32/$BF$35</f>
        <v>6.9998055609566401E-3</v>
      </c>
      <c r="BJ32" s="48">
        <f>BI32*D32</f>
        <v>0.16762589928057553</v>
      </c>
      <c r="AMH32"/>
      <c r="AMI32"/>
      <c r="AMJ32"/>
      <c r="AMK32"/>
    </row>
    <row r="33" spans="1:1025" s="5" customFormat="1" ht="13.8" customHeight="1" x14ac:dyDescent="0.3">
      <c r="A33" s="5" t="s">
        <v>58</v>
      </c>
      <c r="B33" s="46" t="s">
        <v>18</v>
      </c>
      <c r="C33" s="59">
        <v>37284</v>
      </c>
      <c r="D33" s="38">
        <f t="shared" si="0"/>
        <v>19.772222222222222</v>
      </c>
      <c r="E33" s="40" t="s">
        <v>19</v>
      </c>
      <c r="F33" s="39">
        <v>1</v>
      </c>
      <c r="G33" s="40"/>
      <c r="H33" s="4"/>
      <c r="I33" s="40"/>
      <c r="J33" s="4"/>
      <c r="K33" s="40"/>
      <c r="L33" s="4"/>
      <c r="M33" s="40"/>
      <c r="N33" s="4"/>
      <c r="O33" s="40"/>
      <c r="P33" s="4">
        <v>90</v>
      </c>
      <c r="Q33" s="40"/>
      <c r="R33" s="4"/>
      <c r="S33" s="40"/>
      <c r="T33" s="4"/>
      <c r="U33" s="40"/>
      <c r="V33" s="4"/>
      <c r="W33" s="40"/>
      <c r="X33" s="45">
        <v>32</v>
      </c>
      <c r="Y33" s="42"/>
      <c r="Z33" s="4"/>
      <c r="AA33" s="40"/>
      <c r="AB33" s="4"/>
      <c r="AC33" s="40"/>
      <c r="AD33" s="4"/>
      <c r="AE33" s="40"/>
      <c r="AF33" s="57">
        <v>0</v>
      </c>
      <c r="AG33" s="40"/>
      <c r="AH33" s="4"/>
      <c r="AI33" s="40"/>
      <c r="AJ33" s="44"/>
      <c r="AK33" s="40"/>
      <c r="AL33" s="4"/>
      <c r="AM33" s="40"/>
      <c r="AN33" s="4"/>
      <c r="AO33" s="40"/>
      <c r="AP33" s="44"/>
      <c r="AQ33" s="40"/>
      <c r="AR33" s="44"/>
      <c r="AS33" s="40"/>
      <c r="AT33" s="4"/>
      <c r="AU33" s="40"/>
      <c r="AV33" s="4"/>
      <c r="AW33" s="40"/>
      <c r="AX33" s="4"/>
      <c r="AY33" s="40"/>
      <c r="AZ33" s="4"/>
      <c r="BA33" s="40"/>
      <c r="BB33" s="4"/>
      <c r="BC33" s="40"/>
      <c r="BD33" s="4"/>
      <c r="BE33" s="40"/>
      <c r="BF33" s="46">
        <f t="shared" si="1"/>
        <v>123</v>
      </c>
      <c r="BG33" s="46">
        <f t="shared" si="2"/>
        <v>0</v>
      </c>
      <c r="BH33" s="4"/>
      <c r="BI33" s="47">
        <f>BF33/$BF$35</f>
        <v>4.783200466653704E-3</v>
      </c>
      <c r="BJ33" s="48">
        <f>BI33*D33</f>
        <v>9.4574502560114071E-2</v>
      </c>
      <c r="AMH33"/>
      <c r="AMI33"/>
      <c r="AMJ33"/>
      <c r="AMK33"/>
    </row>
    <row r="34" spans="1:1025" s="5" customFormat="1" ht="13.8" customHeight="1" x14ac:dyDescent="0.3">
      <c r="A34" s="60" t="s">
        <v>59</v>
      </c>
      <c r="B34" s="61" t="s">
        <v>18</v>
      </c>
      <c r="C34" s="62">
        <v>38412</v>
      </c>
      <c r="D34" s="63">
        <f t="shared" si="0"/>
        <v>16.680555555555557</v>
      </c>
      <c r="E34" s="64" t="s">
        <v>28</v>
      </c>
      <c r="F34" s="65"/>
      <c r="G34" s="64"/>
      <c r="H34" s="65"/>
      <c r="I34" s="64"/>
      <c r="J34" s="65"/>
      <c r="K34" s="64"/>
      <c r="L34" s="65"/>
      <c r="M34" s="64"/>
      <c r="N34" s="65"/>
      <c r="O34" s="64"/>
      <c r="P34" s="66">
        <v>19</v>
      </c>
      <c r="Q34" s="64"/>
      <c r="R34" s="65"/>
      <c r="S34" s="64"/>
      <c r="T34" s="65"/>
      <c r="U34" s="64"/>
      <c r="V34" s="65"/>
      <c r="W34" s="64"/>
      <c r="X34" s="65"/>
      <c r="Y34" s="64"/>
      <c r="Z34" s="65"/>
      <c r="AA34" s="64"/>
      <c r="AB34" s="65"/>
      <c r="AC34" s="64"/>
      <c r="AD34" s="67">
        <v>45</v>
      </c>
      <c r="AE34" s="64">
        <v>-1</v>
      </c>
      <c r="AF34" s="68"/>
      <c r="AG34" s="64"/>
      <c r="AH34" s="65"/>
      <c r="AI34" s="64"/>
      <c r="AJ34" s="68"/>
      <c r="AK34" s="64"/>
      <c r="AL34" s="65"/>
      <c r="AM34" s="64"/>
      <c r="AN34" s="65"/>
      <c r="AO34" s="64"/>
      <c r="AP34" s="68"/>
      <c r="AQ34" s="64"/>
      <c r="AR34" s="68"/>
      <c r="AS34" s="64"/>
      <c r="AT34" s="65"/>
      <c r="AU34" s="64"/>
      <c r="AV34" s="65"/>
      <c r="AW34" s="64"/>
      <c r="AX34" s="65"/>
      <c r="AY34" s="64"/>
      <c r="AZ34" s="65"/>
      <c r="BA34" s="64"/>
      <c r="BB34" s="65"/>
      <c r="BC34" s="64"/>
      <c r="BD34" s="65"/>
      <c r="BE34" s="64"/>
      <c r="BF34" s="61">
        <f t="shared" si="1"/>
        <v>64</v>
      </c>
      <c r="BG34" s="61">
        <f t="shared" si="2"/>
        <v>-1</v>
      </c>
      <c r="BH34" s="4"/>
      <c r="BI34" s="47">
        <f>BF34/$BF$35</f>
        <v>2.4888197550068055E-3</v>
      </c>
      <c r="BJ34" s="48">
        <f>BI34*D34</f>
        <v>4.1514896191155191E-2</v>
      </c>
      <c r="AMH34"/>
      <c r="AMI34"/>
      <c r="AMJ34"/>
      <c r="AMK34"/>
    </row>
    <row r="35" spans="1:1025" s="5" customFormat="1" x14ac:dyDescent="0.3">
      <c r="B35" s="4"/>
      <c r="C35" s="69" t="s">
        <v>60</v>
      </c>
      <c r="D35" s="70">
        <f>AVERAGE(D6:D34)</f>
        <v>22.567816091954025</v>
      </c>
      <c r="F35" s="4">
        <f>990-SUM(F6:F34)</f>
        <v>0</v>
      </c>
      <c r="G35" s="4"/>
      <c r="H35" s="4">
        <f>990-SUM(H6:H34)</f>
        <v>0</v>
      </c>
      <c r="I35" s="4"/>
      <c r="J35" s="4">
        <f>990-SUM(J6:J34)</f>
        <v>0</v>
      </c>
      <c r="K35" s="4"/>
      <c r="L35" s="4">
        <f>990-SUM(L6:L34)</f>
        <v>0</v>
      </c>
      <c r="M35" s="4"/>
      <c r="N35" s="4">
        <f>990-SUM(N6:N34)</f>
        <v>0</v>
      </c>
      <c r="O35" s="4"/>
      <c r="P35" s="4">
        <f>990-SUM(P6:P34)</f>
        <v>0</v>
      </c>
      <c r="Q35" s="4"/>
      <c r="R35" s="4">
        <f>990-SUM(R6:R34)</f>
        <v>0</v>
      </c>
      <c r="S35" s="4"/>
      <c r="T35" s="4">
        <f>990-SUM(T6:T34)</f>
        <v>0</v>
      </c>
      <c r="U35" s="4"/>
      <c r="V35" s="4">
        <f>990-SUM(V6:V34)</f>
        <v>15</v>
      </c>
      <c r="W35" s="4"/>
      <c r="X35" s="4">
        <f>990-SUM(X6:X34)</f>
        <v>0</v>
      </c>
      <c r="Y35" s="4"/>
      <c r="Z35" s="4">
        <f>990-SUM(Z6:Z34)</f>
        <v>0</v>
      </c>
      <c r="AA35" s="4"/>
      <c r="AB35" s="4">
        <f>990-SUM(AB6:AB34)</f>
        <v>0</v>
      </c>
      <c r="AC35" s="4"/>
      <c r="AD35" s="4">
        <f>990-SUM(AD6:AD34)</f>
        <v>0</v>
      </c>
      <c r="AE35" s="4"/>
      <c r="AF35" s="4">
        <f>990-SUM(AF6:AF34)</f>
        <v>0</v>
      </c>
      <c r="AG35" s="4"/>
      <c r="AH35" s="4">
        <f>990-SUM(AH6:AH34)</f>
        <v>0</v>
      </c>
      <c r="AI35" s="4"/>
      <c r="AJ35" s="4">
        <f>990-SUM(AJ6:AJ34)</f>
        <v>2</v>
      </c>
      <c r="AK35" s="4"/>
      <c r="AL35" s="4">
        <f>990-SUM(AL6:AL34)</f>
        <v>8</v>
      </c>
      <c r="AM35" s="4"/>
      <c r="AN35" s="4">
        <f>990-SUM(AN6:AN34)</f>
        <v>0</v>
      </c>
      <c r="AO35" s="4"/>
      <c r="AP35" s="4">
        <f>990-SUM(AP6:AP34)</f>
        <v>0</v>
      </c>
      <c r="AQ35" s="4"/>
      <c r="AR35" s="4">
        <f>990-SUM(AR6:AR34)</f>
        <v>0</v>
      </c>
      <c r="AS35" s="4"/>
      <c r="AT35" s="4">
        <f>990-SUM(AT6:AT34)</f>
        <v>0</v>
      </c>
      <c r="AU35" s="4"/>
      <c r="AV35" s="4">
        <f>990-SUM(AV6:AV34)</f>
        <v>0</v>
      </c>
      <c r="AW35" s="4"/>
      <c r="AX35" s="4">
        <f>990-SUM(AX6:AX34)</f>
        <v>0</v>
      </c>
      <c r="AY35" s="4"/>
      <c r="AZ35" s="4">
        <f>990-SUM(AZ6:AZ34)</f>
        <v>0</v>
      </c>
      <c r="BA35" s="4"/>
      <c r="BB35" s="4">
        <f>990-SUM(BB6:BB34)</f>
        <v>0</v>
      </c>
      <c r="BC35" s="4"/>
      <c r="BD35" s="4">
        <f>990-SUM(BD6:BD34)</f>
        <v>0</v>
      </c>
      <c r="BE35" s="4"/>
      <c r="BF35" s="4">
        <f>SUM(BF6:BF34)</f>
        <v>25715</v>
      </c>
      <c r="BG35" s="4" t="str">
        <f>IF(COUNT(BG6:BG34)=0, "", SUMIFS(BG6:BG34,BG6:BG34,"&gt;0")&amp;":"&amp;-SUMIFS(BG6:BG34,BG6:BG34,"&lt;0"))</f>
        <v>34:41</v>
      </c>
      <c r="BH35" s="4"/>
      <c r="BI35" s="4"/>
      <c r="BJ35" s="4"/>
      <c r="AMH35"/>
      <c r="AMI35"/>
      <c r="AMJ35"/>
      <c r="AMK35"/>
    </row>
    <row r="36" spans="1:1025" s="5" customFormat="1" x14ac:dyDescent="0.3">
      <c r="B36" s="4"/>
      <c r="C36" s="5" t="s">
        <v>61</v>
      </c>
      <c r="D36" s="71">
        <f>SUM(BJ6:BJ34)</f>
        <v>22.659462484066804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AMH36"/>
      <c r="AMI36"/>
      <c r="AMJ36"/>
      <c r="AMK36"/>
    </row>
    <row r="37" spans="1:1025" s="5" customFormat="1" x14ac:dyDescent="0.3">
      <c r="B37" s="4"/>
      <c r="D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AMH37"/>
      <c r="AMI37"/>
      <c r="AMJ37"/>
      <c r="AMK37"/>
    </row>
    <row r="38" spans="1:1025" s="5" customFormat="1" x14ac:dyDescent="0.3">
      <c r="B38" s="4"/>
      <c r="D38" s="4"/>
      <c r="F38" s="72"/>
      <c r="G38" s="73" t="s">
        <v>62</v>
      </c>
      <c r="H38" s="74" t="s">
        <v>63</v>
      </c>
      <c r="I38" s="73"/>
      <c r="J38" s="73"/>
      <c r="K38" s="7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AMH38"/>
      <c r="AMI38"/>
      <c r="AMJ38"/>
      <c r="AMK38"/>
    </row>
    <row r="39" spans="1:1025" s="5" customFormat="1" x14ac:dyDescent="0.3">
      <c r="B39" s="4"/>
      <c r="D39" s="4"/>
      <c r="F39" s="76"/>
      <c r="G39" s="77" t="s">
        <v>62</v>
      </c>
      <c r="H39" s="78" t="s">
        <v>64</v>
      </c>
      <c r="I39" s="4"/>
      <c r="J39" s="4"/>
      <c r="K39" s="4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AMH39"/>
      <c r="AMI39"/>
      <c r="AMJ39"/>
      <c r="AMK39"/>
    </row>
    <row r="40" spans="1:1025" s="5" customFormat="1" x14ac:dyDescent="0.3">
      <c r="B40" s="4"/>
      <c r="D40" s="4"/>
      <c r="F40" s="79"/>
      <c r="G40" s="65" t="s">
        <v>62</v>
      </c>
      <c r="H40" s="80" t="s">
        <v>65</v>
      </c>
      <c r="I40" s="65"/>
      <c r="J40" s="65"/>
      <c r="K40" s="6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AMH40"/>
      <c r="AMI40"/>
      <c r="AMJ40"/>
      <c r="AMK40"/>
    </row>
    <row r="44" spans="1:1025" s="5" customFormat="1" ht="154.80000000000001" customHeight="1" x14ac:dyDescent="0.3">
      <c r="B44" s="4"/>
      <c r="D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AMH44"/>
      <c r="AMI44"/>
      <c r="AMJ44"/>
      <c r="AMK44"/>
    </row>
    <row r="45" spans="1:1025" s="5" customFormat="1" ht="154.80000000000001" customHeight="1" x14ac:dyDescent="0.3">
      <c r="B45" s="4"/>
      <c r="D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AMH45"/>
      <c r="AMI45"/>
      <c r="AMJ45"/>
      <c r="AMK45"/>
    </row>
    <row r="46" spans="1:1025" s="5" customFormat="1" ht="154.80000000000001" customHeight="1" x14ac:dyDescent="0.3">
      <c r="B46" s="4"/>
      <c r="D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AMH46"/>
      <c r="AMI46"/>
      <c r="AMJ46"/>
      <c r="AMK46"/>
    </row>
    <row r="47" spans="1:1025" ht="154.80000000000001" customHeight="1" x14ac:dyDescent="0.3"/>
    <row r="48" spans="1:1025" ht="154.80000000000001" customHeight="1" x14ac:dyDescent="0.3"/>
    <row r="49" ht="154.80000000000001" customHeight="1" x14ac:dyDescent="0.3"/>
    <row r="50" ht="154.80000000000001" customHeight="1" x14ac:dyDescent="0.3"/>
    <row r="51" ht="154.80000000000001" customHeight="1" x14ac:dyDescent="0.3"/>
    <row r="52" ht="154.80000000000001" customHeight="1" x14ac:dyDescent="0.3"/>
    <row r="53" ht="154.80000000000001" customHeight="1" x14ac:dyDescent="0.3"/>
    <row r="54" ht="154.80000000000001" customHeight="1" x14ac:dyDescent="0.3"/>
    <row r="55" ht="154.80000000000001" customHeight="1" x14ac:dyDescent="0.3"/>
    <row r="56" ht="154.80000000000001" customHeight="1" x14ac:dyDescent="0.3"/>
    <row r="57" ht="154.80000000000001" customHeight="1" x14ac:dyDescent="0.3"/>
    <row r="58" ht="154.80000000000001" customHeight="1" x14ac:dyDescent="0.3"/>
    <row r="59" ht="154.80000000000001" customHeight="1" x14ac:dyDescent="0.3"/>
    <row r="60" ht="154.80000000000001" customHeight="1" x14ac:dyDescent="0.3"/>
    <row r="61" ht="154.80000000000001" customHeight="1" x14ac:dyDescent="0.3"/>
    <row r="62" ht="154.80000000000001" customHeight="1" x14ac:dyDescent="0.3"/>
    <row r="63" ht="154.80000000000001" customHeight="1" x14ac:dyDescent="0.3"/>
  </sheetData>
  <mergeCells count="78">
    <mergeCell ref="BD4:BE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V4:W4"/>
    <mergeCell ref="X4:Y4"/>
    <mergeCell ref="Z4:AA4"/>
    <mergeCell ref="AB4:AC4"/>
    <mergeCell ref="AD4:AE4"/>
    <mergeCell ref="BB3:BC3"/>
    <mergeCell ref="BD3:BE3"/>
    <mergeCell ref="F4:G4"/>
    <mergeCell ref="H4:I4"/>
    <mergeCell ref="J4:K4"/>
    <mergeCell ref="L4:M4"/>
    <mergeCell ref="N4:O4"/>
    <mergeCell ref="P4:Q4"/>
    <mergeCell ref="R4:S4"/>
    <mergeCell ref="T4:U4"/>
    <mergeCell ref="AP3:AQ3"/>
    <mergeCell ref="AR3:AS3"/>
    <mergeCell ref="AT3:AU3"/>
    <mergeCell ref="AV3:AW3"/>
    <mergeCell ref="AX3:AY3"/>
    <mergeCell ref="AZ3:BA3"/>
    <mergeCell ref="AD3:AE3"/>
    <mergeCell ref="AF3:AG3"/>
    <mergeCell ref="AH3:AI3"/>
    <mergeCell ref="AJ3:AK3"/>
    <mergeCell ref="AL3:AM3"/>
    <mergeCell ref="AN3:AO3"/>
    <mergeCell ref="T3:U3"/>
    <mergeCell ref="V3:W3"/>
    <mergeCell ref="X3:Y3"/>
    <mergeCell ref="Z3:AA3"/>
    <mergeCell ref="AB3:AC3"/>
    <mergeCell ref="AZ2:BA2"/>
    <mergeCell ref="BB2:BC2"/>
    <mergeCell ref="BD2:BE2"/>
    <mergeCell ref="F3:G3"/>
    <mergeCell ref="H3:I3"/>
    <mergeCell ref="J3:K3"/>
    <mergeCell ref="L3:M3"/>
    <mergeCell ref="N3:O3"/>
    <mergeCell ref="P3:Q3"/>
    <mergeCell ref="R3:S3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R2:S2"/>
    <mergeCell ref="T2:U2"/>
    <mergeCell ref="V2:W2"/>
    <mergeCell ref="X2:Y2"/>
    <mergeCell ref="Z2:AA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4 AB17:AM17 AH6:AM15 P6:AG8 F17 F18:M20 AB18:AF18 AH18:AM18 AN6:AU10 F6:M16 F22:M22 F21:L21 P15:W15 AF15:AG15 AB9:AC9 AF9:AG9 AN13:AU13 AP12:AQ12 AN15:AU19 AP14:AU14 AN11:AQ11 AT11:AU12 AN20:AS20 F23:AA35 AN21:AU35 AV20:BE35 AB10:AG14 Z15:AC15 P16:AK16 AB19:AM35">
    <cfRule type="cellIs" dxfId="73" priority="18" operator="equal">
      <formula>90</formula>
    </cfRule>
  </conditionalFormatting>
  <conditionalFormatting sqref="G17">
    <cfRule type="cellIs" dxfId="72" priority="19" operator="equal">
      <formula>90</formula>
    </cfRule>
  </conditionalFormatting>
  <conditionalFormatting sqref="P9:Q11 P17:Q19">
    <cfRule type="cellIs" dxfId="71" priority="20" operator="equal">
      <formula>90</formula>
    </cfRule>
  </conditionalFormatting>
  <conditionalFormatting sqref="AI15">
    <cfRule type="cellIs" dxfId="70" priority="22" operator="equal">
      <formula>90</formula>
    </cfRule>
  </conditionalFormatting>
  <conditionalFormatting sqref="AV3:BD3 F3:Z3 AB3:AT3">
    <cfRule type="expression" dxfId="69" priority="23">
      <formula>F1=G1</formula>
    </cfRule>
    <cfRule type="expression" dxfId="68" priority="24">
      <formula>F1&lt;G1</formula>
    </cfRule>
    <cfRule type="expression" dxfId="67" priority="25">
      <formula>F1&gt;G1</formula>
    </cfRule>
  </conditionalFormatting>
  <conditionalFormatting sqref="AG18">
    <cfRule type="cellIs" dxfId="66" priority="26" operator="equal">
      <formula>90</formula>
    </cfRule>
  </conditionalFormatting>
  <conditionalFormatting sqref="BD7:BE8 AV6:BC6 AV17:BC19 AV12:BE16 AV8:BC11 AV7:BB7">
    <cfRule type="cellIs" dxfId="65" priority="27" operator="equal">
      <formula>90</formula>
    </cfRule>
  </conditionalFormatting>
  <conditionalFormatting sqref="BD6:BD7 BD17:BD19 BD9:BD11">
    <cfRule type="cellIs" dxfId="64" priority="28" operator="equal">
      <formula>90</formula>
    </cfRule>
  </conditionalFormatting>
  <conditionalFormatting sqref="BE6:BE7 BE17:BE19 BE9:BE11">
    <cfRule type="cellIs" dxfId="63" priority="29" operator="equal">
      <formula>90</formula>
    </cfRule>
  </conditionalFormatting>
  <conditionalFormatting sqref="BB6:BB7 BB17:BB19 BB9:BB11">
    <cfRule type="cellIs" dxfId="62" priority="30" operator="equal">
      <formula>90</formula>
    </cfRule>
  </conditionalFormatting>
  <conditionalFormatting sqref="BC6 BC17:BC19 BC9:BC11">
    <cfRule type="cellIs" dxfId="61" priority="31" operator="equal">
      <formula>90</formula>
    </cfRule>
  </conditionalFormatting>
  <conditionalFormatting sqref="M21">
    <cfRule type="cellIs" dxfId="60" priority="17" operator="equal">
      <formula>90</formula>
    </cfRule>
  </conditionalFormatting>
  <conditionalFormatting sqref="X15:Y15">
    <cfRule type="cellIs" dxfId="59" priority="16" operator="equal">
      <formula>90</formula>
    </cfRule>
  </conditionalFormatting>
  <conditionalFormatting sqref="BC7">
    <cfRule type="cellIs" dxfId="58" priority="15" operator="equal">
      <formula>90</formula>
    </cfRule>
  </conditionalFormatting>
  <conditionalFormatting sqref="AU3">
    <cfRule type="expression" dxfId="57" priority="32">
      <formula>AU1=#REF!</formula>
    </cfRule>
    <cfRule type="expression" dxfId="56" priority="33">
      <formula>AU1&lt;#REF!</formula>
    </cfRule>
    <cfRule type="expression" dxfId="55" priority="34">
      <formula>AU1&gt;#REF!</formula>
    </cfRule>
  </conditionalFormatting>
  <conditionalFormatting sqref="BE3">
    <cfRule type="expression" dxfId="54" priority="35">
      <formula>BE1=#REF!</formula>
    </cfRule>
    <cfRule type="expression" dxfId="53" priority="36">
      <formula>BE1&lt;#REF!</formula>
    </cfRule>
    <cfRule type="expression" dxfId="52" priority="37">
      <formula>BE1&gt;#REF!</formula>
    </cfRule>
  </conditionalFormatting>
  <conditionalFormatting sqref="AD15:AE15">
    <cfRule type="cellIs" dxfId="51" priority="14" operator="equal">
      <formula>90</formula>
    </cfRule>
  </conditionalFormatting>
  <conditionalFormatting sqref="AD9:AE9">
    <cfRule type="cellIs" dxfId="50" priority="13" operator="equal">
      <formula>90</formula>
    </cfRule>
  </conditionalFormatting>
  <conditionalFormatting sqref="AL16:AM16">
    <cfRule type="cellIs" dxfId="49" priority="12" operator="equal">
      <formula>90</formula>
    </cfRule>
  </conditionalFormatting>
  <conditionalFormatting sqref="AN12:AO12">
    <cfRule type="cellIs" dxfId="48" priority="11" operator="equal">
      <formula>90</formula>
    </cfRule>
  </conditionalFormatting>
  <conditionalFormatting sqref="AN14:AO14">
    <cfRule type="cellIs" dxfId="47" priority="10" operator="equal">
      <formula>90</formula>
    </cfRule>
  </conditionalFormatting>
  <conditionalFormatting sqref="AR12:AS12">
    <cfRule type="cellIs" dxfId="46" priority="9" operator="equal">
      <formula>90</formula>
    </cfRule>
  </conditionalFormatting>
  <conditionalFormatting sqref="AR11:AS11">
    <cfRule type="cellIs" dxfId="45" priority="8" operator="equal">
      <formula>90</formula>
    </cfRule>
  </conditionalFormatting>
  <conditionalFormatting sqref="AT20:AU20">
    <cfRule type="cellIs" dxfId="44" priority="7" operator="equal">
      <formula>90</formula>
    </cfRule>
  </conditionalFormatting>
  <conditionalFormatting sqref="F38">
    <cfRule type="cellIs" dxfId="43" priority="5" operator="equal">
      <formula>90</formula>
    </cfRule>
  </conditionalFormatting>
  <conditionalFormatting sqref="F40 G38">
    <cfRule type="cellIs" dxfId="42" priority="4" operator="equal">
      <formula>90</formula>
    </cfRule>
  </conditionalFormatting>
  <conditionalFormatting sqref="H38 F39">
    <cfRule type="cellIs" dxfId="41" priority="2" operator="equal">
      <formula>90</formula>
    </cfRule>
  </conditionalFormatting>
  <conditionalFormatting sqref="G39">
    <cfRule type="cellIs" dxfId="40" priority="3" operator="equal">
      <formula>90</formula>
    </cfRule>
  </conditionalFormatting>
  <conditionalFormatting sqref="AA3">
    <cfRule type="expression" dxfId="39" priority="50">
      <formula>AA1=#REF!</formula>
    </cfRule>
    <cfRule type="expression" dxfId="38" priority="51">
      <formula>AA1&lt;#REF!</formula>
    </cfRule>
    <cfRule type="expression" dxfId="37" priority="52">
      <formula>AA1&gt;#REF!</formula>
    </cfRule>
  </conditionalFormatting>
  <conditionalFormatting sqref="BG6:BG9 BG30:BG31 BG33 BG11:BG2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{7D96FDAB-1895-4DC6-8B78-0C69D7686472}</x14:id>
        </ext>
      </extLst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96FDAB-1895-4DC6-8B78-0C69D76864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BG6:BG9 BG30:BG31 BG33 BG11:BG28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2021-12-27T19:06:08Z</dcterms:created>
  <dcterms:modified xsi:type="dcterms:W3CDTF">2021-12-27T19:09:48Z</dcterms:modified>
</cp:coreProperties>
</file>