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B3DADC5A-B819-4616-9901-DFC97E68BAA4}" xr6:coauthVersionLast="47" xr6:coauthVersionMax="47" xr10:uidLastSave="{00000000-0000-0000-0000-000000000000}"/>
  <bookViews>
    <workbookView xWindow="-108" yWindow="-108" windowWidth="23256" windowHeight="12576" xr2:uid="{534B5350-156F-482E-9864-8A5EE74EE27C}"/>
  </bookViews>
  <sheets>
    <sheet name="Ri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46" i="1" l="1"/>
  <c r="BH46" i="1"/>
  <c r="BF46" i="1"/>
  <c r="BD46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BM45" i="1"/>
  <c r="BM44" i="1"/>
  <c r="BM43" i="1"/>
  <c r="BM41" i="1"/>
  <c r="BL41" i="1"/>
  <c r="D41" i="1"/>
  <c r="BM40" i="1"/>
  <c r="BL40" i="1"/>
  <c r="D40" i="1"/>
  <c r="BM39" i="1"/>
  <c r="BL39" i="1"/>
  <c r="D39" i="1"/>
  <c r="BM38" i="1"/>
  <c r="BL38" i="1"/>
  <c r="D38" i="1"/>
  <c r="BM37" i="1"/>
  <c r="BL37" i="1"/>
  <c r="D37" i="1"/>
  <c r="BM36" i="1"/>
  <c r="BL36" i="1"/>
  <c r="D36" i="1"/>
  <c r="BM35" i="1"/>
  <c r="BL35" i="1"/>
  <c r="D35" i="1"/>
  <c r="BM34" i="1"/>
  <c r="BL34" i="1"/>
  <c r="D34" i="1"/>
  <c r="BM33" i="1"/>
  <c r="BL33" i="1"/>
  <c r="D33" i="1"/>
  <c r="BM32" i="1"/>
  <c r="BL32" i="1"/>
  <c r="D32" i="1"/>
  <c r="BM31" i="1"/>
  <c r="BL31" i="1"/>
  <c r="D31" i="1"/>
  <c r="BM30" i="1"/>
  <c r="BL30" i="1"/>
  <c r="D30" i="1"/>
  <c r="BM29" i="1"/>
  <c r="BL29" i="1"/>
  <c r="D29" i="1"/>
  <c r="BM28" i="1"/>
  <c r="BL28" i="1"/>
  <c r="D28" i="1"/>
  <c r="BM27" i="1"/>
  <c r="BL27" i="1"/>
  <c r="D27" i="1"/>
  <c r="BM26" i="1"/>
  <c r="BL26" i="1"/>
  <c r="D26" i="1"/>
  <c r="BM25" i="1"/>
  <c r="BL25" i="1"/>
  <c r="D25" i="1"/>
  <c r="BM24" i="1"/>
  <c r="BL24" i="1"/>
  <c r="D24" i="1"/>
  <c r="BM23" i="1"/>
  <c r="BL23" i="1"/>
  <c r="D23" i="1"/>
  <c r="BM22" i="1"/>
  <c r="BL22" i="1"/>
  <c r="D22" i="1"/>
  <c r="BM21" i="1"/>
  <c r="BL21" i="1"/>
  <c r="D21" i="1"/>
  <c r="BM20" i="1"/>
  <c r="BL20" i="1"/>
  <c r="D20" i="1"/>
  <c r="BM19" i="1"/>
  <c r="BL19" i="1"/>
  <c r="D19" i="1"/>
  <c r="BM18" i="1"/>
  <c r="BL18" i="1"/>
  <c r="D18" i="1"/>
  <c r="BM17" i="1"/>
  <c r="BL17" i="1"/>
  <c r="D17" i="1"/>
  <c r="BM16" i="1"/>
  <c r="BL16" i="1"/>
  <c r="D16" i="1"/>
  <c r="BM15" i="1"/>
  <c r="BL15" i="1"/>
  <c r="D15" i="1"/>
  <c r="BM14" i="1"/>
  <c r="BL14" i="1"/>
  <c r="D14" i="1"/>
  <c r="BM13" i="1"/>
  <c r="BL13" i="1"/>
  <c r="D13" i="1"/>
  <c r="BM12" i="1"/>
  <c r="BL12" i="1"/>
  <c r="D12" i="1"/>
  <c r="BM11" i="1"/>
  <c r="BL11" i="1"/>
  <c r="D11" i="1"/>
  <c r="BM10" i="1"/>
  <c r="BL10" i="1"/>
  <c r="D10" i="1"/>
  <c r="BM9" i="1"/>
  <c r="BL9" i="1"/>
  <c r="D9" i="1"/>
  <c r="BM8" i="1"/>
  <c r="BL8" i="1"/>
  <c r="D8" i="1"/>
  <c r="BM7" i="1"/>
  <c r="BL7" i="1"/>
  <c r="D7" i="1"/>
  <c r="BM6" i="1"/>
  <c r="BM46" i="1" s="1"/>
  <c r="BL6" i="1"/>
  <c r="D6" i="1"/>
  <c r="D46" i="1" s="1"/>
  <c r="BJ3" i="1"/>
  <c r="BH3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L46" i="1" l="1"/>
  <c r="BO38" i="1" l="1"/>
  <c r="BP38" i="1" s="1"/>
  <c r="BO29" i="1"/>
  <c r="BP29" i="1" s="1"/>
  <c r="BO21" i="1"/>
  <c r="BP21" i="1" s="1"/>
  <c r="BO17" i="1"/>
  <c r="BP17" i="1" s="1"/>
  <c r="BO9" i="1"/>
  <c r="BP9" i="1" s="1"/>
  <c r="BO41" i="1"/>
  <c r="BP41" i="1" s="1"/>
  <c r="BO32" i="1"/>
  <c r="BP32" i="1" s="1"/>
  <c r="BO28" i="1"/>
  <c r="BP28" i="1" s="1"/>
  <c r="BO24" i="1"/>
  <c r="BP24" i="1" s="1"/>
  <c r="BO20" i="1"/>
  <c r="BP20" i="1" s="1"/>
  <c r="BO16" i="1"/>
  <c r="BP16" i="1" s="1"/>
  <c r="BO12" i="1"/>
  <c r="BP12" i="1" s="1"/>
  <c r="BO8" i="1"/>
  <c r="BP8" i="1" s="1"/>
  <c r="BO37" i="1"/>
  <c r="BP37" i="1" s="1"/>
  <c r="BO33" i="1"/>
  <c r="BP33" i="1" s="1"/>
  <c r="BO25" i="1"/>
  <c r="BP25" i="1" s="1"/>
  <c r="BO13" i="1"/>
  <c r="BP13" i="1" s="1"/>
  <c r="BO14" i="1"/>
  <c r="BP14" i="1" s="1"/>
  <c r="BO26" i="1"/>
  <c r="BP26" i="1" s="1"/>
  <c r="BO40" i="1"/>
  <c r="BP40" i="1" s="1"/>
  <c r="BO11" i="1"/>
  <c r="BP11" i="1" s="1"/>
  <c r="BO10" i="1"/>
  <c r="BP10" i="1" s="1"/>
  <c r="BO19" i="1"/>
  <c r="BP19" i="1" s="1"/>
  <c r="BO27" i="1"/>
  <c r="BP27" i="1" s="1"/>
  <c r="BO6" i="1"/>
  <c r="BP6" i="1" s="1"/>
  <c r="BO18" i="1"/>
  <c r="BP18" i="1" s="1"/>
  <c r="BO23" i="1"/>
  <c r="BP23" i="1" s="1"/>
  <c r="BO36" i="1"/>
  <c r="BP36" i="1" s="1"/>
  <c r="BO39" i="1"/>
  <c r="BP39" i="1" s="1"/>
  <c r="BO34" i="1"/>
  <c r="BP34" i="1" s="1"/>
  <c r="BO15" i="1"/>
  <c r="BP15" i="1" s="1"/>
  <c r="BO22" i="1"/>
  <c r="BP22" i="1" s="1"/>
  <c r="BO31" i="1"/>
  <c r="BP31" i="1" s="1"/>
  <c r="BO30" i="1"/>
  <c r="BP30" i="1" s="1"/>
  <c r="BO35" i="1"/>
  <c r="BP35" i="1" s="1"/>
  <c r="BO7" i="1"/>
  <c r="BP7" i="1" s="1"/>
  <c r="D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tc={ADEB3C93-2234-44DC-8FA4-744D7DC3472B}</author>
    <author>tc={5AE00D11-F93C-4521-B965-4348B7073634}</author>
  </authors>
  <commentList>
    <comment ref="D46" authorId="0" shapeId="0" xr:uid="{ADEB3C93-2234-44DC-8FA4-744D7DC3472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47" authorId="1" shapeId="0" xr:uid="{5AE00D11-F93C-4521-B965-4348B7073634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<sst xmlns="http://schemas.openxmlformats.org/spreadsheetml/2006/main" count="158" uniqueCount="84">
  <si>
    <t>Datums</t>
  </si>
  <si>
    <t>Rezultāts</t>
  </si>
  <si>
    <t>Pretinieks</t>
  </si>
  <si>
    <t>Ven</t>
  </si>
  <si>
    <t>Lie</t>
  </si>
  <si>
    <t>Spa</t>
  </si>
  <si>
    <t>Met</t>
  </si>
  <si>
    <t>Dau</t>
  </si>
  <si>
    <t>RFS</t>
  </si>
  <si>
    <t>Val</t>
  </si>
  <si>
    <t>Noa</t>
  </si>
  <si>
    <t>Spēlētājs</t>
  </si>
  <si>
    <t>Valsts</t>
  </si>
  <si>
    <t>Dz. gads</t>
  </si>
  <si>
    <t>Vec.</t>
  </si>
  <si>
    <t>Poz</t>
  </si>
  <si>
    <t>SL</t>
  </si>
  <si>
    <t>GV</t>
  </si>
  <si>
    <t>Černomordijs</t>
  </si>
  <si>
    <t>Latvija</t>
  </si>
  <si>
    <t>Piščevičs</t>
  </si>
  <si>
    <t>Serbija</t>
  </si>
  <si>
    <t>Ozols</t>
  </si>
  <si>
    <t>Brizola</t>
  </si>
  <si>
    <t>Brazīlija</t>
  </si>
  <si>
    <t>Pētersons</t>
  </si>
  <si>
    <t>Soisalo</t>
  </si>
  <si>
    <t>Somija</t>
  </si>
  <si>
    <t>Vraņanins</t>
  </si>
  <si>
    <t>Kamešs</t>
  </si>
  <si>
    <t>Miloševičs</t>
  </si>
  <si>
    <t>Melnkalne</t>
  </si>
  <si>
    <t>Kurakins</t>
  </si>
  <si>
    <t>Džurišičs</t>
  </si>
  <si>
    <t>Nata</t>
  </si>
  <si>
    <t>Leo</t>
  </si>
  <si>
    <t>Francija</t>
  </si>
  <si>
    <t>Fjodorovs</t>
  </si>
  <si>
    <t>Rugins</t>
  </si>
  <si>
    <t>Paurevičs</t>
  </si>
  <si>
    <t>Vācija</t>
  </si>
  <si>
    <t>Vakulko</t>
  </si>
  <si>
    <t>Ukraina</t>
  </si>
  <si>
    <t>Ngondā</t>
  </si>
  <si>
    <t>Kongo DR</t>
  </si>
  <si>
    <t>Brkičs</t>
  </si>
  <si>
    <t>Horvātija</t>
  </si>
  <si>
    <t>Andresons</t>
  </si>
  <si>
    <t>Islande</t>
  </si>
  <si>
    <t>Ramoss</t>
  </si>
  <si>
    <t>Lukili</t>
  </si>
  <si>
    <t>Maroka</t>
  </si>
  <si>
    <t>Saiss</t>
  </si>
  <si>
    <t>Kolumbija</t>
  </si>
  <si>
    <t>Babajans</t>
  </si>
  <si>
    <t>Armēnija</t>
  </si>
  <si>
    <t>Krapuhins</t>
  </si>
  <si>
    <t>Krievija</t>
  </si>
  <si>
    <t>Ķiršs</t>
  </si>
  <si>
    <t>Velozu</t>
  </si>
  <si>
    <t>Muritala</t>
  </si>
  <si>
    <t>Nigērija</t>
  </si>
  <si>
    <t>Šečerovičs</t>
  </si>
  <si>
    <t>Bosnija</t>
  </si>
  <si>
    <t>Saveļjevs</t>
  </si>
  <si>
    <t>Halimi</t>
  </si>
  <si>
    <t>Puriņš</t>
  </si>
  <si>
    <t>Laizāns</t>
  </si>
  <si>
    <t>Krancmanis</t>
  </si>
  <si>
    <t>Janovs</t>
  </si>
  <si>
    <t>Mbombo</t>
  </si>
  <si>
    <t>Litvinskis (s.v.)</t>
  </si>
  <si>
    <t>Korotkovs (s.v.)</t>
  </si>
  <si>
    <t>Kneževičs (s.v.)</t>
  </si>
  <si>
    <t>Vidēji (visi)</t>
  </si>
  <si>
    <t>Vidēji (prop.)</t>
  </si>
  <si>
    <t>-</t>
  </si>
  <si>
    <t>uz maiņu</t>
  </si>
  <si>
    <t>savos vārtos</t>
  </si>
  <si>
    <t>diskvalifikācija</t>
  </si>
  <si>
    <t>A</t>
  </si>
  <si>
    <t>P</t>
  </si>
  <si>
    <t>V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</si>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</sst>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11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z val="11"/>
      <color theme="1"/>
      <name val="Times New Roman"/>
      <family val="1"/>
      <charset val="186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Grid"/>
    </fill>
    <fill>
      <patternFill patternType="solid">
        <fgColor rgb="FF92D050"/>
        <bgColor rgb="FFA9D18E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F8CBAD"/>
        <bgColor rgb="FFFFC7CE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/>
    <xf numFmtId="166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12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8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Parasts" xfId="0" builtinId="0"/>
  </cellStyles>
  <dxfs count="5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C57E3112-4ECA-4AE1-94ED-F152A77FC6C2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6" dT="2021-11-19T12:14:33.80" personId="{C57E3112-4ECA-4AE1-94ED-F152A77FC6C2}" id="{ADEB3C93-2234-44DC-8FA4-744D7DC3472B}">
    <text>Visu spēlētāju kopuma vidējais vecums sezonas beigās (neatkarīgi no tā, cik kurš minūtes nospēlējis)</text>
  </threadedComment>
  <threadedComment ref="D47" dT="2021-11-19T12:15:25.93" personId="{C57E3112-4ECA-4AE1-94ED-F152A77FC6C2}" id="{5AE00D11-F93C-4521-B965-4348B7073634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08ED-952F-4AE8-8996-01F10EE29FA6}">
  <sheetPr>
    <tabColor rgb="FF92D050"/>
  </sheetPr>
  <dimension ref="A1:AMM50"/>
  <sheetViews>
    <sheetView tabSelected="1" topLeftCell="A2" zoomScale="83" zoomScaleNormal="83" workbookViewId="0">
      <selection activeCell="AG19" sqref="AG19"/>
    </sheetView>
  </sheetViews>
  <sheetFormatPr defaultColWidth="0" defaultRowHeight="14.4" zeroHeight="1" x14ac:dyDescent="0.3"/>
  <cols>
    <col min="1" max="1" width="14.33203125" style="5" bestFit="1" customWidth="1"/>
    <col min="2" max="2" width="9.6640625" style="4" bestFit="1" customWidth="1"/>
    <col min="3" max="3" width="10.109375" style="5" customWidth="1"/>
    <col min="4" max="4" width="4.77734375" style="4" bestFit="1" customWidth="1"/>
    <col min="5" max="5" width="4.109375" style="5" customWidth="1"/>
    <col min="6" max="63" width="3.33203125" style="4" customWidth="1"/>
    <col min="64" max="65" width="5.77734375" style="4" customWidth="1"/>
    <col min="66" max="66" width="4" style="4" customWidth="1"/>
    <col min="67" max="68" width="4" style="4" hidden="1" customWidth="1"/>
    <col min="69" max="69" width="1.44140625" style="5" hidden="1" customWidth="1"/>
    <col min="70" max="74" width="9.109375" style="5" hidden="1" customWidth="1"/>
    <col min="75" max="76" width="4" style="5" hidden="1" customWidth="1"/>
    <col min="77" max="77" width="1.44140625" style="5" hidden="1" customWidth="1"/>
    <col min="78" max="1027" width="9.109375" style="5" hidden="1" customWidth="1"/>
    <col min="1028" max="16384" width="8.88671875" hidden="1"/>
  </cols>
  <sheetData>
    <row r="1" spans="1:68" ht="15" hidden="1" customHeight="1" x14ac:dyDescent="0.3">
      <c r="A1" s="1"/>
      <c r="B1" s="2">
        <v>44506</v>
      </c>
      <c r="C1" s="1"/>
      <c r="D1" s="3"/>
      <c r="E1" s="1"/>
      <c r="F1" s="4">
        <f>SUMIFS(G6:G50,G6:G50,"&gt;0")</f>
        <v>3</v>
      </c>
      <c r="G1" s="4">
        <f>-SUMIFS(G6:G50,G6:G50,"&lt;0")</f>
        <v>0</v>
      </c>
      <c r="H1" s="4">
        <f>SUMIFS(I6:I50,I6:I50,"&gt;0")</f>
        <v>2</v>
      </c>
      <c r="I1" s="4">
        <f>-SUMIFS(I6:I50,I6:I50,"&lt;0")</f>
        <v>0</v>
      </c>
      <c r="J1" s="4">
        <f>SUMIFS(K6:K50,K6:K50,"&gt;0")</f>
        <v>6</v>
      </c>
      <c r="K1" s="4">
        <f>-SUMIFS(K6:K50,K6:K50,"&lt;0")</f>
        <v>1</v>
      </c>
      <c r="L1" s="4">
        <f>SUMIFS(M6:M50,M6:M50,"&gt;0")</f>
        <v>1</v>
      </c>
      <c r="M1" s="4">
        <f>-SUMIFS(M6:M50,M6:M50,"&lt;0")</f>
        <v>1</v>
      </c>
      <c r="N1" s="4">
        <f>SUMIFS(O6:O50,O6:O50,"&gt;0")</f>
        <v>4</v>
      </c>
      <c r="O1" s="4">
        <f>-SUMIFS(O6:O50,O6:O50,"&lt;0")</f>
        <v>0</v>
      </c>
      <c r="P1" s="4">
        <f>SUMIFS(Q6:Q50,Q6:Q50,"&gt;0")</f>
        <v>0</v>
      </c>
      <c r="Q1" s="4">
        <f>-SUMIFS(Q6:Q50,Q6:Q50,"&lt;0")</f>
        <v>3</v>
      </c>
      <c r="R1" s="4">
        <f>SUMIFS(S6:S50,S6:S50,"&gt;0")</f>
        <v>1</v>
      </c>
      <c r="S1" s="4">
        <f>-SUMIFS(S6:S50,S6:S50,"&lt;0")</f>
        <v>2</v>
      </c>
      <c r="T1" s="4">
        <f>SUMIFS(U6:U50,U6:U50,"&gt;0")</f>
        <v>3</v>
      </c>
      <c r="U1" s="4">
        <f>-SUMIFS(U6:U50,U6:U50,"&lt;0")</f>
        <v>0</v>
      </c>
      <c r="V1" s="4">
        <f>SUMIFS(W6:W50,W6:W50,"&gt;0")</f>
        <v>4</v>
      </c>
      <c r="W1" s="4">
        <f>-SUMIFS(W6:W50,W6:W50,"&lt;0")</f>
        <v>1</v>
      </c>
      <c r="X1" s="4">
        <f>SUMIFS(Y6:Y50,Y6:Y50,"&gt;0")</f>
        <v>2</v>
      </c>
      <c r="Y1" s="4">
        <f>-SUMIFS(Y6:Y50,Y6:Y50,"&lt;0")</f>
        <v>1</v>
      </c>
      <c r="Z1" s="4">
        <f>SUMIFS(AA6:AA50,AA6:AA50,"&gt;0")</f>
        <v>7</v>
      </c>
      <c r="AA1" s="4">
        <f>-SUMIFS(AA6:AA50,AA6:AA50,"&lt;0")</f>
        <v>0</v>
      </c>
      <c r="AB1" s="4">
        <f>SUMIFS(AC6:AC50,AC6:AC50,"&gt;0")</f>
        <v>1</v>
      </c>
      <c r="AC1" s="4">
        <f>-SUMIFS(AC6:AC50,AC6:AC50,"&lt;0")</f>
        <v>1</v>
      </c>
      <c r="AD1" s="4">
        <f>SUMIFS(AE6:AE50,AE6:AE50,"&gt;0")</f>
        <v>3</v>
      </c>
      <c r="AE1" s="4">
        <f>-SUMIFS(AE6:AE50,AE6:AE50,"&lt;0")</f>
        <v>0</v>
      </c>
      <c r="AF1" s="4">
        <f>SUMIFS(AG6:AG50,AG6:AG50,"&gt;0")</f>
        <v>1</v>
      </c>
      <c r="AG1" s="4">
        <f>-SUMIFS(AG6:AG50,AG6:AG50,"&lt;0")</f>
        <v>0</v>
      </c>
      <c r="AH1" s="4">
        <f>SUMIFS(AI6:AI50,AI6:AI50,"&gt;0")</f>
        <v>1</v>
      </c>
      <c r="AI1" s="4">
        <f>-SUMIFS(AI6:AI50,AI6:AI50,"&lt;0")</f>
        <v>3</v>
      </c>
      <c r="AJ1" s="4">
        <f>SUMIFS(AK6:AK50,AK6:AK50,"&gt;0")</f>
        <v>1</v>
      </c>
      <c r="AK1" s="4">
        <f>-SUMIFS(AK6:AK50,AK6:AK50,"&lt;0")</f>
        <v>0</v>
      </c>
      <c r="AL1" s="4">
        <f>SUMIFS(AM6:AM50,AM6:AM50,"&gt;0")</f>
        <v>2</v>
      </c>
      <c r="AM1" s="4">
        <f>-SUMIFS(AM6:AM50,AM6:AM50,"&lt;0")</f>
        <v>1</v>
      </c>
      <c r="AN1" s="4">
        <f>SUMIFS(AO6:AO50,AO6:AO50,"&gt;0")</f>
        <v>0</v>
      </c>
      <c r="AO1" s="4">
        <f>-SUMIFS(AO6:AO50,AO6:AO50,"&lt;0")</f>
        <v>1</v>
      </c>
      <c r="AP1" s="4">
        <f>SUMIFS(AQ6:AQ50,AQ6:AQ50,"&gt;0")</f>
        <v>3</v>
      </c>
      <c r="AQ1" s="4">
        <f>-SUMIFS(AQ6:AQ50,AQ6:AQ50,"&lt;0")</f>
        <v>2</v>
      </c>
      <c r="AR1" s="4">
        <f>SUMIFS(AS6:AS50,AS6:AS50,"&gt;0")</f>
        <v>1</v>
      </c>
      <c r="AS1" s="4">
        <f>-SUMIFS(AS6:AS50,AS6:AS50,"&lt;0")</f>
        <v>0</v>
      </c>
      <c r="AT1" s="4">
        <f>SUMIFS(AU6:AU50,AU6:AU50,"&gt;0")</f>
        <v>7</v>
      </c>
      <c r="AU1" s="4">
        <f>-SUMIFS(AU6:AU50,AU6:AU50,"&lt;0")</f>
        <v>1</v>
      </c>
      <c r="AV1" s="4">
        <f>SUMIFS(AW6:AW50,AW6:AW50,"&gt;0")</f>
        <v>0</v>
      </c>
      <c r="AW1" s="4">
        <f>-SUMIFS(AW6:AW50,AW6:AW50,"&lt;0")</f>
        <v>1</v>
      </c>
      <c r="AX1" s="4">
        <f>SUMIFS(AY6:AY50,AY6:AY50,"&gt;0")</f>
        <v>1</v>
      </c>
      <c r="AY1" s="4">
        <f>-SUMIFS(AY6:AY50,AY6:AY50,"&lt;0")</f>
        <v>1</v>
      </c>
      <c r="AZ1" s="4">
        <f>SUMIFS(BA6:BA50,BA6:BA50,"&gt;0")</f>
        <v>1</v>
      </c>
      <c r="BA1" s="4">
        <f>-SUMIFS(BA6:BA50,BA6:BA50,"&lt;0")</f>
        <v>1</v>
      </c>
      <c r="BB1" s="4">
        <f>SUMIFS(BC6:BC50,BC6:BC50,"&gt;0")</f>
        <v>1</v>
      </c>
      <c r="BC1" s="4">
        <f>-SUMIFS(BC6:BC50,BC6:BC50,"&lt;0")</f>
        <v>1</v>
      </c>
      <c r="BD1" s="4">
        <f>SUMIFS(BE6:BE50,BE6:BE50,"&gt;0")</f>
        <v>0</v>
      </c>
      <c r="BE1" s="4">
        <f>-SUMIFS(BE6:BE50,BE6:BE50,"&lt;0")</f>
        <v>3</v>
      </c>
      <c r="BF1" s="4">
        <f>SUMIFS(BG6:BG50,BG6:BG50,"&gt;0")</f>
        <v>1</v>
      </c>
      <c r="BG1" s="4">
        <f>-SUMIFS(BG6:BG50,BG6:BG50,"&lt;0")</f>
        <v>1</v>
      </c>
      <c r="BH1" s="4">
        <f>SUMIFS(BI6:BI50,BI6:BI50,"&gt;0")</f>
        <v>0</v>
      </c>
      <c r="BI1" s="4">
        <f>-SUMIFS(BI6:BI50,BI6:BI50,"&lt;0")</f>
        <v>0</v>
      </c>
      <c r="BJ1" s="4">
        <f>SUMIFS(BK6:BK50,BK6:BK50,"&gt;0")</f>
        <v>0</v>
      </c>
      <c r="BK1" s="4">
        <f>-SUMIFS(BK6:BK50,BK6:BK50,"&lt;0")</f>
        <v>0</v>
      </c>
    </row>
    <row r="2" spans="1:68" ht="15" customHeight="1" x14ac:dyDescent="0.3">
      <c r="A2" s="1" t="s">
        <v>0</v>
      </c>
      <c r="B2" s="6"/>
      <c r="C2" s="7"/>
      <c r="D2" s="8"/>
      <c r="E2" s="9"/>
      <c r="F2" s="10">
        <v>44268</v>
      </c>
      <c r="G2" s="10"/>
      <c r="H2" s="10">
        <v>44274</v>
      </c>
      <c r="I2" s="10"/>
      <c r="J2" s="11">
        <v>44289</v>
      </c>
      <c r="K2" s="11"/>
      <c r="L2" s="11">
        <v>44296</v>
      </c>
      <c r="M2" s="11"/>
      <c r="N2" s="11">
        <v>44303</v>
      </c>
      <c r="O2" s="11"/>
      <c r="P2" s="11">
        <v>44311</v>
      </c>
      <c r="Q2" s="11"/>
      <c r="R2" s="10">
        <v>44316</v>
      </c>
      <c r="S2" s="10"/>
      <c r="T2" s="10">
        <v>44321</v>
      </c>
      <c r="U2" s="10"/>
      <c r="V2" s="10">
        <v>44325</v>
      </c>
      <c r="W2" s="10"/>
      <c r="X2" s="10">
        <v>44329</v>
      </c>
      <c r="Y2" s="10"/>
      <c r="Z2" s="11">
        <v>44336</v>
      </c>
      <c r="AA2" s="11"/>
      <c r="AB2" s="10">
        <v>44340</v>
      </c>
      <c r="AC2" s="10"/>
      <c r="AD2" s="10">
        <v>44344</v>
      </c>
      <c r="AE2" s="10"/>
      <c r="AF2" s="10">
        <v>44360</v>
      </c>
      <c r="AG2" s="10"/>
      <c r="AH2" s="10">
        <v>44364</v>
      </c>
      <c r="AI2" s="10"/>
      <c r="AJ2" s="10">
        <v>44368</v>
      </c>
      <c r="AK2" s="10"/>
      <c r="AL2" s="10">
        <v>44372</v>
      </c>
      <c r="AM2" s="10"/>
      <c r="AN2" s="10">
        <v>44378</v>
      </c>
      <c r="AO2" s="10"/>
      <c r="AP2" s="10">
        <v>44394</v>
      </c>
      <c r="AQ2" s="10"/>
      <c r="AR2" s="10">
        <v>44402</v>
      </c>
      <c r="AS2" s="10"/>
      <c r="AT2" s="12">
        <v>44454</v>
      </c>
      <c r="AU2" s="12"/>
      <c r="AV2" s="12">
        <v>44464</v>
      </c>
      <c r="AW2" s="12"/>
      <c r="AX2" s="12">
        <v>44468</v>
      </c>
      <c r="AY2" s="12"/>
      <c r="AZ2" s="10">
        <v>44471</v>
      </c>
      <c r="BA2" s="10"/>
      <c r="BB2" s="10">
        <v>44486</v>
      </c>
      <c r="BC2" s="10"/>
      <c r="BD2" s="10">
        <v>44492</v>
      </c>
      <c r="BE2" s="10"/>
      <c r="BF2" s="10">
        <v>44496</v>
      </c>
      <c r="BG2" s="10"/>
      <c r="BH2" s="10">
        <v>44500</v>
      </c>
      <c r="BI2" s="10"/>
      <c r="BJ2" s="10">
        <v>44506</v>
      </c>
      <c r="BK2" s="10"/>
    </row>
    <row r="3" spans="1:68" s="20" customFormat="1" ht="20.25" customHeight="1" x14ac:dyDescent="0.35">
      <c r="A3" s="13" t="s">
        <v>1</v>
      </c>
      <c r="B3" s="14"/>
      <c r="C3" s="15"/>
      <c r="D3" s="16"/>
      <c r="E3" s="17"/>
      <c r="F3" s="18" t="str">
        <f>IF(COUNT(F6:G48)=0, "", SUMIFS(G6:G48,G6:G48,"&gt;0")&amp;":"&amp;-SUMIFS(G6:G48,G6:G48,"&lt;0"))</f>
        <v>3:0</v>
      </c>
      <c r="G3" s="18"/>
      <c r="H3" s="18" t="str">
        <f>IF(COUNT(H6:I48)=0, "", SUMIFS(I6:I48,I6:I48,"&gt;0")&amp;":"&amp;-SUMIFS(I6:I48,I6:I48,"&lt;0"))</f>
        <v>2:0</v>
      </c>
      <c r="I3" s="18"/>
      <c r="J3" s="18" t="str">
        <f>IF(COUNT(J6:K48)=0, "", SUMIFS(K6:K48,K6:K48,"&gt;0")&amp;":"&amp;-SUMIFS(K6:K48,K6:K48,"&lt;0"))</f>
        <v>6:1</v>
      </c>
      <c r="K3" s="18"/>
      <c r="L3" s="18" t="str">
        <f>IF(COUNT(L6:M48)=0, "", SUMIFS(M6:M48,M6:M48,"&gt;0")&amp;":"&amp;-SUMIFS(M6:M48,M6:M48,"&lt;0"))</f>
        <v>1:1</v>
      </c>
      <c r="M3" s="18"/>
      <c r="N3" s="18" t="str">
        <f>IF(COUNT(N6:O48)=0, "", SUMIFS(O6:O48,O6:O48,"&gt;0")&amp;":"&amp;-SUMIFS(O6:O48,O6:O48,"&lt;0"))</f>
        <v>4:0</v>
      </c>
      <c r="O3" s="18"/>
      <c r="P3" s="18" t="str">
        <f>IF(COUNT(P6:Q48)=0, "", SUMIFS(Q6:Q48,Q6:Q48,"&gt;0")&amp;":"&amp;-SUMIFS(Q6:Q48,Q6:Q48,"&lt;0"))</f>
        <v>0:3</v>
      </c>
      <c r="Q3" s="18"/>
      <c r="R3" s="18" t="str">
        <f>IF(COUNT(R6:S48)=0, "", SUMIFS(S6:S48,S6:S48,"&gt;0")&amp;":"&amp;-SUMIFS(S6:S48,S6:S48,"&lt;0"))</f>
        <v>1:2</v>
      </c>
      <c r="S3" s="18"/>
      <c r="T3" s="18" t="str">
        <f>IF(COUNT(T6:U48)=0, "", SUMIFS(U6:U48,U6:U48,"&gt;0")&amp;":"&amp;-SUMIFS(U6:U48,U6:U48,"&lt;0"))</f>
        <v>3:0</v>
      </c>
      <c r="U3" s="18"/>
      <c r="V3" s="18" t="str">
        <f>IF(COUNT(V6:W48)=0, "", SUMIFS(W6:W48,W6:W48,"&gt;0")&amp;":"&amp;-SUMIFS(W6:W48,W6:W48,"&lt;0"))</f>
        <v>4:1</v>
      </c>
      <c r="W3" s="18"/>
      <c r="X3" s="18" t="str">
        <f>IF(COUNT(X6:Y48)=0, "", SUMIFS(Y6:Y48,Y6:Y48,"&gt;0")&amp;":"&amp;-SUMIFS(Y6:Y48,Y6:Y48,"&lt;0"))</f>
        <v>2:1</v>
      </c>
      <c r="Y3" s="18"/>
      <c r="Z3" s="18" t="str">
        <f>IF(COUNT(Z6:AA48)=0, "", SUMIFS(AA6:AA48,AA6:AA48,"&gt;0")&amp;":"&amp;-SUMIFS(AA6:AA48,AA6:AA48,"&lt;0"))</f>
        <v>7:0</v>
      </c>
      <c r="AA3" s="18"/>
      <c r="AB3" s="18" t="str">
        <f>IF(COUNT(AB6:AC48)=0, "", SUMIFS(AC6:AC48,AC6:AC48,"&gt;0")&amp;":"&amp;-SUMIFS(AC6:AC48,AC6:AC48,"&lt;0"))</f>
        <v>1:1</v>
      </c>
      <c r="AC3" s="18"/>
      <c r="AD3" s="18" t="str">
        <f>IF(COUNT(AD6:AE48)=0, "", SUMIFS(AE6:AE48,AE6:AE48,"&gt;0")&amp;":"&amp;-SUMIFS(AE6:AE48,AE6:AE48,"&lt;0"))</f>
        <v>3:0</v>
      </c>
      <c r="AE3" s="18"/>
      <c r="AF3" s="18" t="str">
        <f>IF(COUNT(AF6:AG48)=0, "", SUMIFS(AG6:AG48,AG6:AG48,"&gt;0")&amp;":"&amp;-SUMIFS(AG6:AG48,AG6:AG48,"&lt;0"))</f>
        <v>1:0</v>
      </c>
      <c r="AG3" s="18"/>
      <c r="AH3" s="18" t="str">
        <f>IF(COUNT(AH6:AI48)=0, "", SUMIFS(AI6:AI48,AI6:AI48,"&gt;0")&amp;":"&amp;-SUMIFS(AI6:AI48,AI6:AI48,"&lt;0"))</f>
        <v>1:3</v>
      </c>
      <c r="AI3" s="18"/>
      <c r="AJ3" s="18" t="str">
        <f>IF(COUNT(AJ6:AK48)=0, "", SUMIFS(AK6:AK48,AK6:AK48,"&gt;0")&amp;":"&amp;-SUMIFS(AK6:AK48,AK6:AK48,"&lt;0"))</f>
        <v>1:0</v>
      </c>
      <c r="AK3" s="18"/>
      <c r="AL3" s="18" t="str">
        <f>IF(COUNT(AL6:AM48)=0, "", SUMIFS(AM6:AM48,AM6:AM48,"&gt;0")&amp;":"&amp;-SUMIFS(AM6:AM48,AM6:AM48,"&lt;0"))</f>
        <v>2:1</v>
      </c>
      <c r="AM3" s="18"/>
      <c r="AN3" s="18" t="str">
        <f>IF(COUNT(AN6:AO48)=0, "", SUMIFS(AO6:AO48,AO6:AO48,"&gt;0")&amp;":"&amp;-SUMIFS(AO6:AO48,AO6:AO48,"&lt;0"))</f>
        <v>0:1</v>
      </c>
      <c r="AO3" s="18"/>
      <c r="AP3" s="18" t="str">
        <f>IF(COUNT(AP6:AQ48)=0, "", SUMIFS(AQ6:AQ48,AQ6:AQ48,"&gt;0")&amp;":"&amp;-SUMIFS(AQ6:AQ48,AQ6:AQ48,"&lt;0"))</f>
        <v>3:2</v>
      </c>
      <c r="AQ3" s="18"/>
      <c r="AR3" s="18" t="str">
        <f>IF(COUNT(AR6:AS48)=0, "", SUMIFS(AS6:AS48,AS6:AS48,"&gt;0")&amp;":"&amp;-SUMIFS(AS6:AS48,AS6:AS48,"&lt;0"))</f>
        <v>1:0</v>
      </c>
      <c r="AS3" s="18"/>
      <c r="AT3" s="18" t="str">
        <f>IF(COUNT(AT6:AU48)=0, "", SUMIFS(AU6:AU48,AU6:AU48,"&gt;0")&amp;":"&amp;-SUMIFS(AU6:AU48,AU6:AU48,"&lt;0"))</f>
        <v>7:1</v>
      </c>
      <c r="AU3" s="18"/>
      <c r="AV3" s="18" t="str">
        <f>IF(COUNT(AV6:AW48)=0, "", SUMIFS(AW6:AW48,AW6:AW48,"&gt;0")&amp;":"&amp;-SUMIFS(AW6:AW48,AW6:AW48,"&lt;0"))</f>
        <v>0:1</v>
      </c>
      <c r="AW3" s="18"/>
      <c r="AX3" s="18" t="str">
        <f>IF(COUNT(AX6:AY48)=0, "", SUMIFS(AY6:AY48,AY6:AY48,"&gt;0")&amp;":"&amp;-SUMIFS(AY6:AY48,AY6:AY48,"&lt;0"))</f>
        <v>1:1</v>
      </c>
      <c r="AY3" s="18"/>
      <c r="AZ3" s="18" t="str">
        <f>IF(COUNT(AZ6:BA48)=0, "", SUMIFS(BA6:BA48,BA6:BA48,"&gt;0")&amp;":"&amp;-SUMIFS(BA6:BA48,BA6:BA48,"&lt;0"))</f>
        <v>1:1</v>
      </c>
      <c r="BA3" s="18"/>
      <c r="BB3" s="18" t="str">
        <f>IF(COUNT(BB6:BC48)=0, "", SUMIFS(BC6:BC48,BC6:BC48,"&gt;0")&amp;":"&amp;-SUMIFS(BC6:BC48,BC6:BC48,"&lt;0"))</f>
        <v>1:1</v>
      </c>
      <c r="BC3" s="18"/>
      <c r="BD3" s="18" t="str">
        <f>IF(COUNT(BD6:BE48)=0, "", SUMIFS(BE6:BE48,BE6:BE48,"&gt;0")&amp;":"&amp;-SUMIFS(BE6:BE48,BE6:BE48,"&lt;0"))</f>
        <v>0:3</v>
      </c>
      <c r="BE3" s="18"/>
      <c r="BF3" s="18" t="str">
        <f>IF(COUNT(BF6:BG48)=0, "", SUMIFS(BG6:BG48,BG6:BG48,"&gt;0")&amp;":"&amp;-SUMIFS(BG6:BG48,BG6:BG48,"&lt;0"))</f>
        <v>1:1</v>
      </c>
      <c r="BG3" s="18"/>
      <c r="BH3" s="18" t="str">
        <f>IF(COUNT(BH6:BI48)=0, "", SUMIFS(BI6:BI48,BI6:BI48,"&gt;0")&amp;":"&amp;-SUMIFS(BI6:BI48,BI6:BI48,"&lt;0"))</f>
        <v>0:0</v>
      </c>
      <c r="BI3" s="18"/>
      <c r="BJ3" s="18" t="str">
        <f>IF(COUNT(BJ6:BK48)=0, "", SUMIFS(BK6:BK48,BK6:BK48,"&gt;0")&amp;":"&amp;-SUMIFS(BK6:BK48,BK6:BK48,"&lt;0"))</f>
        <v>0:0</v>
      </c>
      <c r="BK3" s="18"/>
      <c r="BL3" s="19"/>
      <c r="BM3" s="19"/>
      <c r="BN3" s="19"/>
      <c r="BO3" s="19"/>
      <c r="BP3" s="19"/>
    </row>
    <row r="4" spans="1:68" ht="13.95" customHeight="1" x14ac:dyDescent="0.3">
      <c r="A4" s="21" t="s">
        <v>2</v>
      </c>
      <c r="B4" s="22"/>
      <c r="C4" s="23"/>
      <c r="D4" s="24"/>
      <c r="E4" s="23"/>
      <c r="F4" s="25" t="s">
        <v>3</v>
      </c>
      <c r="G4" s="25"/>
      <c r="H4" s="25" t="s">
        <v>4</v>
      </c>
      <c r="I4" s="25"/>
      <c r="J4" s="25" t="s">
        <v>5</v>
      </c>
      <c r="K4" s="25"/>
      <c r="L4" s="25" t="s">
        <v>6</v>
      </c>
      <c r="M4" s="25"/>
      <c r="N4" s="25" t="s">
        <v>7</v>
      </c>
      <c r="O4" s="25"/>
      <c r="P4" s="25" t="s">
        <v>8</v>
      </c>
      <c r="Q4" s="25"/>
      <c r="R4" s="25" t="s">
        <v>9</v>
      </c>
      <c r="S4" s="25"/>
      <c r="T4" s="25" t="s">
        <v>3</v>
      </c>
      <c r="U4" s="25"/>
      <c r="V4" s="25" t="s">
        <v>4</v>
      </c>
      <c r="W4" s="25"/>
      <c r="X4" s="25" t="s">
        <v>5</v>
      </c>
      <c r="Y4" s="25"/>
      <c r="Z4" s="25" t="s">
        <v>10</v>
      </c>
      <c r="AA4" s="25"/>
      <c r="AB4" s="25" t="s">
        <v>7</v>
      </c>
      <c r="AC4" s="25"/>
      <c r="AD4" s="25" t="s">
        <v>6</v>
      </c>
      <c r="AE4" s="25"/>
      <c r="AF4" s="25" t="s">
        <v>10</v>
      </c>
      <c r="AG4" s="25"/>
      <c r="AH4" s="25" t="s">
        <v>8</v>
      </c>
      <c r="AI4" s="25"/>
      <c r="AJ4" s="25" t="s">
        <v>9</v>
      </c>
      <c r="AK4" s="25"/>
      <c r="AL4" s="25" t="s">
        <v>10</v>
      </c>
      <c r="AM4" s="25"/>
      <c r="AN4" s="25" t="s">
        <v>4</v>
      </c>
      <c r="AO4" s="25"/>
      <c r="AP4" s="25" t="s">
        <v>5</v>
      </c>
      <c r="AQ4" s="25"/>
      <c r="AR4" s="25" t="s">
        <v>6</v>
      </c>
      <c r="AS4" s="25"/>
      <c r="AT4" s="25" t="s">
        <v>7</v>
      </c>
      <c r="AU4" s="25"/>
      <c r="AV4" s="26" t="s">
        <v>4</v>
      </c>
      <c r="AW4" s="26"/>
      <c r="AX4" s="26" t="s">
        <v>8</v>
      </c>
      <c r="AY4" s="26"/>
      <c r="AZ4" s="26" t="s">
        <v>5</v>
      </c>
      <c r="BA4" s="26"/>
      <c r="BB4" s="26" t="s">
        <v>6</v>
      </c>
      <c r="BC4" s="26"/>
      <c r="BD4" s="26" t="s">
        <v>7</v>
      </c>
      <c r="BE4" s="26"/>
      <c r="BF4" s="26" t="s">
        <v>9</v>
      </c>
      <c r="BG4" s="26"/>
      <c r="BH4" s="26" t="s">
        <v>8</v>
      </c>
      <c r="BI4" s="26"/>
      <c r="BJ4" s="26" t="s">
        <v>9</v>
      </c>
      <c r="BK4" s="26"/>
    </row>
    <row r="5" spans="1:68" s="31" customFormat="1" ht="13.8" x14ac:dyDescent="0.25">
      <c r="A5" s="27" t="s">
        <v>11</v>
      </c>
      <c r="B5" s="28" t="s">
        <v>12</v>
      </c>
      <c r="C5" s="28" t="s">
        <v>13</v>
      </c>
      <c r="D5" s="29" t="s">
        <v>14</v>
      </c>
      <c r="E5" s="28" t="s">
        <v>15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7</v>
      </c>
      <c r="S5" s="28">
        <v>7</v>
      </c>
      <c r="T5" s="29">
        <v>8</v>
      </c>
      <c r="U5" s="28">
        <v>8</v>
      </c>
      <c r="V5" s="29">
        <v>9</v>
      </c>
      <c r="W5" s="28">
        <v>9</v>
      </c>
      <c r="X5" s="29">
        <v>10</v>
      </c>
      <c r="Y5" s="28">
        <v>10</v>
      </c>
      <c r="Z5" s="29">
        <v>11</v>
      </c>
      <c r="AA5" s="28">
        <v>11</v>
      </c>
      <c r="AB5" s="29">
        <v>12</v>
      </c>
      <c r="AC5" s="28">
        <v>12</v>
      </c>
      <c r="AD5" s="29">
        <v>13</v>
      </c>
      <c r="AE5" s="28">
        <v>13</v>
      </c>
      <c r="AF5" s="29">
        <v>14</v>
      </c>
      <c r="AG5" s="28">
        <v>14</v>
      </c>
      <c r="AH5" s="29">
        <v>15</v>
      </c>
      <c r="AI5" s="28">
        <v>15</v>
      </c>
      <c r="AJ5" s="29">
        <v>16</v>
      </c>
      <c r="AK5" s="28">
        <v>16</v>
      </c>
      <c r="AL5" s="29">
        <v>17</v>
      </c>
      <c r="AM5" s="28">
        <v>17</v>
      </c>
      <c r="AN5" s="29">
        <v>18</v>
      </c>
      <c r="AO5" s="28">
        <v>18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22</v>
      </c>
      <c r="AW5" s="28">
        <v>22</v>
      </c>
      <c r="AX5" s="29">
        <v>23</v>
      </c>
      <c r="AY5" s="28">
        <v>23</v>
      </c>
      <c r="AZ5" s="29">
        <v>24</v>
      </c>
      <c r="BA5" s="28">
        <v>24</v>
      </c>
      <c r="BB5" s="29">
        <v>25</v>
      </c>
      <c r="BC5" s="28">
        <v>25</v>
      </c>
      <c r="BD5" s="29">
        <v>26</v>
      </c>
      <c r="BE5" s="28">
        <v>26</v>
      </c>
      <c r="BF5" s="29">
        <v>27</v>
      </c>
      <c r="BG5" s="28">
        <v>27</v>
      </c>
      <c r="BH5" s="29">
        <v>28</v>
      </c>
      <c r="BI5" s="28">
        <v>28</v>
      </c>
      <c r="BJ5" s="29">
        <v>29</v>
      </c>
      <c r="BK5" s="28">
        <v>29</v>
      </c>
      <c r="BL5" s="28" t="s">
        <v>16</v>
      </c>
      <c r="BM5" s="28" t="s">
        <v>17</v>
      </c>
      <c r="BN5" s="30"/>
      <c r="BO5" s="30"/>
      <c r="BP5" s="30"/>
    </row>
    <row r="6" spans="1:68" ht="13.2" customHeight="1" x14ac:dyDescent="0.3">
      <c r="A6" s="5" t="s">
        <v>18</v>
      </c>
      <c r="B6" s="32" t="s">
        <v>19</v>
      </c>
      <c r="C6" s="33">
        <v>35334</v>
      </c>
      <c r="D6" s="34">
        <f t="shared" ref="D6:D41" si="0">YEARFRAC(C6,$B$1)</f>
        <v>25.111111111111111</v>
      </c>
      <c r="E6" s="81" t="s">
        <v>80</v>
      </c>
      <c r="F6" s="4">
        <v>90</v>
      </c>
      <c r="G6" s="35"/>
      <c r="H6" s="4">
        <v>90</v>
      </c>
      <c r="I6" s="35"/>
      <c r="K6" s="35"/>
      <c r="L6" s="4">
        <v>90</v>
      </c>
      <c r="M6" s="35"/>
      <c r="N6" s="4">
        <v>90</v>
      </c>
      <c r="O6" s="35"/>
      <c r="P6" s="4">
        <v>90</v>
      </c>
      <c r="Q6" s="35"/>
      <c r="R6" s="4">
        <v>90</v>
      </c>
      <c r="S6" s="36"/>
      <c r="T6" s="4">
        <v>90</v>
      </c>
      <c r="U6" s="35"/>
      <c r="V6" s="37">
        <v>90</v>
      </c>
      <c r="W6" s="35"/>
      <c r="X6" s="4">
        <v>90</v>
      </c>
      <c r="Y6" s="35"/>
      <c r="Z6" s="4">
        <v>90</v>
      </c>
      <c r="AA6" s="35"/>
      <c r="AB6" s="4">
        <v>90</v>
      </c>
      <c r="AC6" s="35"/>
      <c r="AE6" s="35"/>
      <c r="AF6" s="38">
        <v>1</v>
      </c>
      <c r="AG6" s="35">
        <v>1</v>
      </c>
      <c r="AH6" s="39">
        <v>90</v>
      </c>
      <c r="AI6" s="35"/>
      <c r="AJ6" s="4">
        <v>90</v>
      </c>
      <c r="AK6" s="35"/>
      <c r="AL6" s="39">
        <v>90</v>
      </c>
      <c r="AM6" s="40">
        <v>1</v>
      </c>
      <c r="AN6" s="4">
        <v>90</v>
      </c>
      <c r="AO6" s="40"/>
      <c r="AP6" s="4">
        <v>90</v>
      </c>
      <c r="AQ6" s="35"/>
      <c r="AR6" s="39">
        <v>90</v>
      </c>
      <c r="AS6" s="35"/>
      <c r="AT6" s="39"/>
      <c r="AU6" s="35"/>
      <c r="AW6" s="35"/>
      <c r="AX6" s="38">
        <v>58</v>
      </c>
      <c r="AY6" s="35"/>
      <c r="AZ6" s="4">
        <v>90</v>
      </c>
      <c r="BA6" s="35">
        <v>1</v>
      </c>
      <c r="BB6" s="4">
        <v>90</v>
      </c>
      <c r="BC6" s="40"/>
      <c r="BD6" s="41"/>
      <c r="BE6" s="42"/>
      <c r="BF6" s="38">
        <v>23</v>
      </c>
      <c r="BG6" s="35"/>
      <c r="BH6" s="4">
        <v>90</v>
      </c>
      <c r="BI6" s="35"/>
      <c r="BJ6" s="4">
        <v>90</v>
      </c>
      <c r="BK6" s="35"/>
      <c r="BL6" s="43">
        <f t="shared" ref="BL6:BM41" si="1">+F6+H6+J6+L6+N6+P6+R6+T6+V6+X6+Z6+AJ6+AB6+AD6+AF6+AP6+AT6+AH6+AL6+AN6+AR6+AV6+AX6+AZ6+BB6+BD6+BF6+BH6+BJ6</f>
        <v>1972</v>
      </c>
      <c r="BM6" s="43">
        <f t="shared" si="1"/>
        <v>3</v>
      </c>
      <c r="BO6" s="4">
        <f>BL6/$BL$46</f>
        <v>6.8835520804244626E-2</v>
      </c>
      <c r="BP6" s="4">
        <f>BO6*D6</f>
        <v>1.7285364113065873</v>
      </c>
    </row>
    <row r="7" spans="1:68" ht="13.2" customHeight="1" x14ac:dyDescent="0.3">
      <c r="A7" s="5" t="s">
        <v>20</v>
      </c>
      <c r="B7" s="43" t="s">
        <v>21</v>
      </c>
      <c r="C7" s="33">
        <v>34809</v>
      </c>
      <c r="D7" s="34">
        <f t="shared" si="0"/>
        <v>26.544444444444444</v>
      </c>
      <c r="E7" s="82" t="s">
        <v>81</v>
      </c>
      <c r="F7" s="44">
        <v>88</v>
      </c>
      <c r="G7" s="36"/>
      <c r="H7" s="44">
        <v>77</v>
      </c>
      <c r="I7" s="35"/>
      <c r="K7" s="35"/>
      <c r="L7" s="44">
        <v>86</v>
      </c>
      <c r="M7" s="35"/>
      <c r="O7" s="35"/>
      <c r="P7" s="4">
        <v>90</v>
      </c>
      <c r="Q7" s="35"/>
      <c r="R7" s="44">
        <v>45</v>
      </c>
      <c r="S7" s="36"/>
      <c r="T7" s="4">
        <v>90</v>
      </c>
      <c r="U7" s="35"/>
      <c r="V7" s="45">
        <v>86</v>
      </c>
      <c r="W7" s="35"/>
      <c r="Y7" s="35"/>
      <c r="Z7" s="46">
        <v>45</v>
      </c>
      <c r="AA7" s="35"/>
      <c r="AB7" s="46">
        <v>80</v>
      </c>
      <c r="AC7" s="35"/>
      <c r="AD7" s="4">
        <v>90</v>
      </c>
      <c r="AE7" s="35"/>
      <c r="AG7" s="35"/>
      <c r="AH7" s="39"/>
      <c r="AI7" s="35"/>
      <c r="AJ7" s="38">
        <v>14</v>
      </c>
      <c r="AK7" s="35"/>
      <c r="AL7" s="47">
        <v>45</v>
      </c>
      <c r="AM7" s="35"/>
      <c r="AN7" s="4">
        <v>90</v>
      </c>
      <c r="AO7" s="35"/>
      <c r="AP7" s="4">
        <v>90</v>
      </c>
      <c r="AQ7" s="35"/>
      <c r="AR7" s="39">
        <v>90</v>
      </c>
      <c r="AS7" s="35"/>
      <c r="AT7" s="39">
        <v>90</v>
      </c>
      <c r="AU7" s="35"/>
      <c r="AV7" s="4">
        <v>90</v>
      </c>
      <c r="AW7" s="35"/>
      <c r="AX7" s="4">
        <v>90</v>
      </c>
      <c r="AY7" s="35"/>
      <c r="AZ7" s="46">
        <v>75</v>
      </c>
      <c r="BA7" s="35"/>
      <c r="BB7" s="4">
        <v>90</v>
      </c>
      <c r="BC7" s="35"/>
      <c r="BD7" s="4">
        <v>90</v>
      </c>
      <c r="BE7" s="48"/>
      <c r="BF7" s="4">
        <v>90</v>
      </c>
      <c r="BG7" s="35"/>
      <c r="BH7" s="38">
        <v>1</v>
      </c>
      <c r="BI7" s="35"/>
      <c r="BJ7" s="4">
        <v>90</v>
      </c>
      <c r="BK7" s="35"/>
      <c r="BL7" s="43">
        <f t="shared" si="1"/>
        <v>1812</v>
      </c>
      <c r="BM7" s="43">
        <f t="shared" si="1"/>
        <v>0</v>
      </c>
      <c r="BO7" s="4">
        <f t="shared" ref="BO7:BO41" si="2">BL7/$BL$46</f>
        <v>6.3250488690309969E-2</v>
      </c>
      <c r="BP7" s="4">
        <f t="shared" ref="BP7:BP41" si="3">BO7*D7</f>
        <v>1.6789490831238947</v>
      </c>
    </row>
    <row r="8" spans="1:68" ht="13.2" customHeight="1" x14ac:dyDescent="0.3">
      <c r="A8" s="5" t="s">
        <v>22</v>
      </c>
      <c r="B8" s="43" t="s">
        <v>19</v>
      </c>
      <c r="C8" s="33">
        <v>34952</v>
      </c>
      <c r="D8" s="34">
        <f t="shared" si="0"/>
        <v>26.155555555555555</v>
      </c>
      <c r="E8" s="82" t="s">
        <v>82</v>
      </c>
      <c r="G8" s="35"/>
      <c r="I8" s="35"/>
      <c r="J8" s="4">
        <v>90</v>
      </c>
      <c r="K8" s="35">
        <v>-1</v>
      </c>
      <c r="M8" s="35"/>
      <c r="N8" s="4">
        <v>90</v>
      </c>
      <c r="O8" s="35"/>
      <c r="Q8" s="35"/>
      <c r="R8" s="4">
        <v>90</v>
      </c>
      <c r="S8" s="35">
        <v>-2</v>
      </c>
      <c r="T8" s="4">
        <v>90</v>
      </c>
      <c r="U8" s="35"/>
      <c r="V8" s="37">
        <v>90</v>
      </c>
      <c r="W8" s="35">
        <v>-1</v>
      </c>
      <c r="X8" s="4">
        <v>90</v>
      </c>
      <c r="Y8" s="35">
        <v>-1</v>
      </c>
      <c r="Z8" s="4">
        <v>90</v>
      </c>
      <c r="AA8" s="35"/>
      <c r="AB8" s="4">
        <v>90</v>
      </c>
      <c r="AC8" s="35">
        <v>-1</v>
      </c>
      <c r="AD8" s="4">
        <v>90</v>
      </c>
      <c r="AE8" s="35"/>
      <c r="AG8" s="35"/>
      <c r="AH8" s="39">
        <v>90</v>
      </c>
      <c r="AI8" s="35">
        <v>-3</v>
      </c>
      <c r="AK8" s="35"/>
      <c r="AL8" s="39"/>
      <c r="AM8" s="35"/>
      <c r="AN8" s="4">
        <v>90</v>
      </c>
      <c r="AO8" s="35">
        <v>-1</v>
      </c>
      <c r="AP8" s="4">
        <v>90</v>
      </c>
      <c r="AQ8" s="35">
        <v>-2</v>
      </c>
      <c r="AR8" s="39">
        <v>90</v>
      </c>
      <c r="AS8" s="35"/>
      <c r="AT8" s="39">
        <v>90</v>
      </c>
      <c r="AU8" s="35">
        <v>-1</v>
      </c>
      <c r="AV8" s="4">
        <v>90</v>
      </c>
      <c r="AW8" s="40">
        <v>-1</v>
      </c>
      <c r="AX8" s="4">
        <v>90</v>
      </c>
      <c r="AY8" s="35">
        <v>-1</v>
      </c>
      <c r="AZ8" s="4">
        <v>90</v>
      </c>
      <c r="BA8" s="35">
        <v>-1</v>
      </c>
      <c r="BB8" s="4">
        <v>90</v>
      </c>
      <c r="BC8" s="35">
        <v>-1</v>
      </c>
      <c r="BD8" s="4">
        <v>90</v>
      </c>
      <c r="BE8" s="35">
        <v>-3</v>
      </c>
      <c r="BG8" s="35"/>
      <c r="BI8" s="35"/>
      <c r="BK8" s="35"/>
      <c r="BL8" s="43">
        <f t="shared" si="1"/>
        <v>1710</v>
      </c>
      <c r="BM8" s="43">
        <f t="shared" si="1"/>
        <v>-20</v>
      </c>
      <c r="BO8" s="4">
        <f t="shared" si="2"/>
        <v>5.9690030717676625E-2</v>
      </c>
      <c r="BP8" s="4">
        <f t="shared" si="3"/>
        <v>1.5612259145490086</v>
      </c>
    </row>
    <row r="9" spans="1:68" ht="13.2" customHeight="1" x14ac:dyDescent="0.3">
      <c r="A9" s="5" t="s">
        <v>23</v>
      </c>
      <c r="B9" s="43" t="s">
        <v>24</v>
      </c>
      <c r="C9" s="33">
        <v>33030</v>
      </c>
      <c r="D9" s="34">
        <f t="shared" si="0"/>
        <v>31.416666666666668</v>
      </c>
      <c r="E9" s="82" t="s">
        <v>81</v>
      </c>
      <c r="F9" s="44">
        <v>65</v>
      </c>
      <c r="G9" s="35"/>
      <c r="H9" s="44">
        <v>58</v>
      </c>
      <c r="I9" s="36"/>
      <c r="J9" s="44">
        <v>62</v>
      </c>
      <c r="K9" s="35"/>
      <c r="M9" s="35"/>
      <c r="N9" s="49">
        <v>34</v>
      </c>
      <c r="O9" s="35"/>
      <c r="P9" s="44">
        <v>57</v>
      </c>
      <c r="Q9" s="36"/>
      <c r="R9" s="49">
        <v>45</v>
      </c>
      <c r="S9" s="35"/>
      <c r="T9" s="44">
        <v>63</v>
      </c>
      <c r="U9" s="36"/>
      <c r="V9" s="45">
        <v>71</v>
      </c>
      <c r="W9" s="35"/>
      <c r="X9" s="38">
        <v>28</v>
      </c>
      <c r="Y9" s="35">
        <v>1</v>
      </c>
      <c r="Z9" s="46">
        <v>45</v>
      </c>
      <c r="AA9" s="35"/>
      <c r="AB9" s="46">
        <v>66</v>
      </c>
      <c r="AC9" s="35"/>
      <c r="AD9" s="38">
        <v>45</v>
      </c>
      <c r="AE9" s="35">
        <v>1</v>
      </c>
      <c r="AF9" s="4">
        <v>90</v>
      </c>
      <c r="AG9" s="35"/>
      <c r="AH9" s="39">
        <v>90</v>
      </c>
      <c r="AI9" s="35"/>
      <c r="AJ9" s="38">
        <v>63</v>
      </c>
      <c r="AK9" s="35"/>
      <c r="AL9" s="50">
        <v>62</v>
      </c>
      <c r="AM9" s="35"/>
      <c r="AN9" s="38">
        <v>45</v>
      </c>
      <c r="AO9" s="35"/>
      <c r="AP9" s="46">
        <v>66</v>
      </c>
      <c r="AQ9" s="35">
        <v>1</v>
      </c>
      <c r="AR9" s="39"/>
      <c r="AS9" s="35"/>
      <c r="AT9" s="47">
        <v>45</v>
      </c>
      <c r="AU9" s="35">
        <v>1</v>
      </c>
      <c r="AV9" s="38">
        <v>45</v>
      </c>
      <c r="AW9" s="40"/>
      <c r="AX9" s="4">
        <v>90</v>
      </c>
      <c r="AY9" s="35">
        <v>1</v>
      </c>
      <c r="AZ9" s="46">
        <v>45</v>
      </c>
      <c r="BA9" s="35"/>
      <c r="BB9" s="38">
        <v>7</v>
      </c>
      <c r="BC9" s="35"/>
      <c r="BD9" s="38">
        <v>31</v>
      </c>
      <c r="BE9" s="35"/>
      <c r="BG9" s="35"/>
      <c r="BH9" s="46">
        <v>61</v>
      </c>
      <c r="BI9" s="35"/>
      <c r="BJ9" s="46">
        <v>71</v>
      </c>
      <c r="BK9" s="35"/>
      <c r="BL9" s="43">
        <f t="shared" si="1"/>
        <v>1450</v>
      </c>
      <c r="BM9" s="43">
        <f t="shared" si="1"/>
        <v>5</v>
      </c>
      <c r="BO9" s="4">
        <f t="shared" si="2"/>
        <v>5.061435353253281E-2</v>
      </c>
      <c r="BP9" s="4">
        <f t="shared" si="3"/>
        <v>1.5901342734804058</v>
      </c>
    </row>
    <row r="10" spans="1:68" ht="13.2" customHeight="1" x14ac:dyDescent="0.3">
      <c r="A10" s="5" t="s">
        <v>25</v>
      </c>
      <c r="B10" s="43" t="s">
        <v>19</v>
      </c>
      <c r="C10" s="33">
        <v>33212</v>
      </c>
      <c r="D10" s="34">
        <f t="shared" si="0"/>
        <v>30.919444444444444</v>
      </c>
      <c r="E10" s="82" t="s">
        <v>80</v>
      </c>
      <c r="F10" s="4">
        <v>90</v>
      </c>
      <c r="G10" s="36"/>
      <c r="H10" s="4">
        <v>90</v>
      </c>
      <c r="I10" s="35"/>
      <c r="J10" s="44">
        <v>45</v>
      </c>
      <c r="K10" s="35"/>
      <c r="M10" s="35"/>
      <c r="N10" s="44">
        <v>79</v>
      </c>
      <c r="O10" s="35"/>
      <c r="P10" s="4">
        <v>90</v>
      </c>
      <c r="Q10" s="36"/>
      <c r="S10" s="35"/>
      <c r="T10" s="4">
        <v>90</v>
      </c>
      <c r="U10" s="35"/>
      <c r="V10" s="45">
        <v>86</v>
      </c>
      <c r="W10" s="40"/>
      <c r="Y10" s="35"/>
      <c r="Z10" s="46">
        <v>45</v>
      </c>
      <c r="AA10" s="35"/>
      <c r="AC10" s="35"/>
      <c r="AD10" s="4">
        <v>90</v>
      </c>
      <c r="AE10" s="35"/>
      <c r="AF10" s="4">
        <v>90</v>
      </c>
      <c r="AG10" s="35"/>
      <c r="AH10" s="39"/>
      <c r="AI10" s="35"/>
      <c r="AJ10" s="4">
        <v>90</v>
      </c>
      <c r="AK10" s="40"/>
      <c r="AL10" s="47">
        <v>28</v>
      </c>
      <c r="AM10" s="35"/>
      <c r="AN10" s="4">
        <v>90</v>
      </c>
      <c r="AO10" s="35"/>
      <c r="AP10" s="38">
        <v>14</v>
      </c>
      <c r="AQ10" s="35"/>
      <c r="AR10" s="39"/>
      <c r="AS10" s="35"/>
      <c r="AT10" s="50">
        <v>45</v>
      </c>
      <c r="AU10" s="35"/>
      <c r="AV10" s="38">
        <v>45</v>
      </c>
      <c r="AW10" s="35"/>
      <c r="AX10" s="46">
        <v>77</v>
      </c>
      <c r="AY10" s="35"/>
      <c r="AZ10" s="38">
        <v>45</v>
      </c>
      <c r="BA10" s="35"/>
      <c r="BB10" s="46">
        <v>60</v>
      </c>
      <c r="BC10" s="35"/>
      <c r="BD10" s="46">
        <v>75</v>
      </c>
      <c r="BE10" s="35"/>
      <c r="BG10" s="35"/>
      <c r="BH10" s="46">
        <v>75</v>
      </c>
      <c r="BI10" s="51"/>
      <c r="BJ10" s="41"/>
      <c r="BK10" s="42"/>
      <c r="BL10" s="43">
        <f t="shared" si="1"/>
        <v>1439</v>
      </c>
      <c r="BM10" s="43">
        <f t="shared" si="1"/>
        <v>0</v>
      </c>
      <c r="BO10" s="4">
        <f t="shared" si="2"/>
        <v>5.0230382574699806E-2</v>
      </c>
      <c r="BP10" s="4">
        <f t="shared" si="3"/>
        <v>1.5530955234416208</v>
      </c>
    </row>
    <row r="11" spans="1:68" ht="13.2" customHeight="1" x14ac:dyDescent="0.3">
      <c r="A11" s="5" t="s">
        <v>26</v>
      </c>
      <c r="B11" s="43" t="s">
        <v>27</v>
      </c>
      <c r="C11" s="33">
        <v>35909</v>
      </c>
      <c r="D11" s="34">
        <f t="shared" si="0"/>
        <v>23.533333333333335</v>
      </c>
      <c r="E11" s="82" t="s">
        <v>81</v>
      </c>
      <c r="F11" s="44">
        <v>65</v>
      </c>
      <c r="G11" s="35"/>
      <c r="H11" s="44">
        <v>58</v>
      </c>
      <c r="I11" s="36"/>
      <c r="K11" s="35"/>
      <c r="M11" s="35"/>
      <c r="N11" s="44">
        <v>56</v>
      </c>
      <c r="O11" s="35"/>
      <c r="P11" s="44">
        <v>69</v>
      </c>
      <c r="Q11" s="35"/>
      <c r="R11" s="4">
        <v>90</v>
      </c>
      <c r="S11" s="35"/>
      <c r="T11" s="44">
        <v>74</v>
      </c>
      <c r="U11" s="35"/>
      <c r="V11" s="45">
        <v>61</v>
      </c>
      <c r="W11" s="35">
        <v>2</v>
      </c>
      <c r="Y11" s="35"/>
      <c r="Z11" s="46">
        <v>60</v>
      </c>
      <c r="AA11" s="35">
        <v>2</v>
      </c>
      <c r="AB11" s="4">
        <v>90</v>
      </c>
      <c r="AC11" s="40">
        <v>1</v>
      </c>
      <c r="AD11" s="46">
        <v>74</v>
      </c>
      <c r="AE11" s="40"/>
      <c r="AF11" s="46">
        <v>60</v>
      </c>
      <c r="AG11" s="35"/>
      <c r="AH11" s="39">
        <v>90</v>
      </c>
      <c r="AI11" s="35">
        <v>1</v>
      </c>
      <c r="AJ11" s="46">
        <v>76</v>
      </c>
      <c r="AK11" s="35">
        <v>1</v>
      </c>
      <c r="AL11" s="47">
        <v>45</v>
      </c>
      <c r="AM11" s="35"/>
      <c r="AN11" s="4">
        <v>90</v>
      </c>
      <c r="AO11" s="35"/>
      <c r="AQ11" s="35"/>
      <c r="AR11" s="39"/>
      <c r="AS11" s="35"/>
      <c r="AT11" s="50">
        <v>68</v>
      </c>
      <c r="AU11" s="35">
        <v>1</v>
      </c>
      <c r="AW11" s="35"/>
      <c r="AY11" s="35"/>
      <c r="AZ11" s="46">
        <v>45</v>
      </c>
      <c r="BA11" s="35"/>
      <c r="BB11" s="38">
        <v>30</v>
      </c>
      <c r="BC11" s="35"/>
      <c r="BD11" s="46">
        <v>59</v>
      </c>
      <c r="BE11" s="35"/>
      <c r="BG11" s="35"/>
      <c r="BH11" s="38">
        <v>29</v>
      </c>
      <c r="BI11" s="35"/>
      <c r="BJ11" s="46">
        <v>71</v>
      </c>
      <c r="BK11" s="35"/>
      <c r="BL11" s="43">
        <f t="shared" si="1"/>
        <v>1360</v>
      </c>
      <c r="BM11" s="43">
        <f t="shared" si="1"/>
        <v>8</v>
      </c>
      <c r="BO11" s="4">
        <f t="shared" si="2"/>
        <v>4.7472772968444571E-2</v>
      </c>
      <c r="BP11" s="4">
        <f t="shared" si="3"/>
        <v>1.1171925905240623</v>
      </c>
    </row>
    <row r="12" spans="1:68" ht="13.2" customHeight="1" x14ac:dyDescent="0.3">
      <c r="A12" s="5" t="s">
        <v>28</v>
      </c>
      <c r="B12" s="43" t="s">
        <v>21</v>
      </c>
      <c r="C12" s="33">
        <v>35227</v>
      </c>
      <c r="D12" s="34">
        <f t="shared" si="0"/>
        <v>25.402777777777779</v>
      </c>
      <c r="E12" s="82" t="s">
        <v>80</v>
      </c>
      <c r="G12" s="35"/>
      <c r="I12" s="35"/>
      <c r="J12" s="4">
        <v>90</v>
      </c>
      <c r="K12" s="35"/>
      <c r="L12" s="4">
        <v>90</v>
      </c>
      <c r="M12" s="35"/>
      <c r="N12" s="49">
        <v>34</v>
      </c>
      <c r="O12" s="35"/>
      <c r="P12" s="4">
        <v>90</v>
      </c>
      <c r="Q12" s="35"/>
      <c r="R12" s="4">
        <v>90</v>
      </c>
      <c r="S12" s="35"/>
      <c r="T12" s="4">
        <v>90</v>
      </c>
      <c r="U12" s="35"/>
      <c r="V12" s="37">
        <v>90</v>
      </c>
      <c r="W12" s="35"/>
      <c r="X12" s="4">
        <v>90</v>
      </c>
      <c r="Y12" s="35"/>
      <c r="Z12" s="4">
        <v>90</v>
      </c>
      <c r="AA12" s="35"/>
      <c r="AB12" s="4">
        <v>90</v>
      </c>
      <c r="AC12" s="40"/>
      <c r="AD12" s="4">
        <v>90</v>
      </c>
      <c r="AE12" s="35"/>
      <c r="AF12" s="4">
        <v>90</v>
      </c>
      <c r="AG12" s="35"/>
      <c r="AH12" s="39">
        <v>90</v>
      </c>
      <c r="AI12" s="35"/>
      <c r="AJ12" s="4">
        <v>90</v>
      </c>
      <c r="AK12" s="40"/>
      <c r="AL12" s="50">
        <v>45</v>
      </c>
      <c r="AM12" s="40"/>
      <c r="AN12" s="46">
        <v>80</v>
      </c>
      <c r="AO12" s="35"/>
      <c r="AQ12" s="35"/>
      <c r="AR12" s="39"/>
      <c r="AS12" s="35"/>
      <c r="AT12" s="39"/>
      <c r="AU12" s="35"/>
      <c r="AW12" s="35"/>
      <c r="AY12" s="35"/>
      <c r="BA12" s="35"/>
      <c r="BC12" s="35"/>
      <c r="BE12" s="35"/>
      <c r="BG12" s="35"/>
      <c r="BI12" s="35"/>
      <c r="BK12" s="35"/>
      <c r="BL12" s="43">
        <f t="shared" si="1"/>
        <v>1329</v>
      </c>
      <c r="BM12" s="43">
        <f t="shared" si="1"/>
        <v>0</v>
      </c>
      <c r="BO12" s="4">
        <f t="shared" si="2"/>
        <v>4.6390672996369731E-2</v>
      </c>
      <c r="BP12" s="4">
        <f t="shared" si="3"/>
        <v>1.1784519570883367</v>
      </c>
    </row>
    <row r="13" spans="1:68" s="5" customFormat="1" ht="13.2" customHeight="1" x14ac:dyDescent="0.25">
      <c r="A13" s="5" t="s">
        <v>29</v>
      </c>
      <c r="B13" s="43" t="s">
        <v>19</v>
      </c>
      <c r="C13" s="33">
        <v>32444</v>
      </c>
      <c r="D13" s="34">
        <f t="shared" si="0"/>
        <v>33.022222222222226</v>
      </c>
      <c r="E13" s="82" t="s">
        <v>81</v>
      </c>
      <c r="F13" s="4">
        <v>90</v>
      </c>
      <c r="G13" s="4"/>
      <c r="H13" s="39">
        <v>90</v>
      </c>
      <c r="I13" s="4"/>
      <c r="J13" s="39"/>
      <c r="K13" s="4"/>
      <c r="L13" s="39">
        <v>90</v>
      </c>
      <c r="M13" s="4"/>
      <c r="N13" s="52">
        <v>45</v>
      </c>
      <c r="O13" s="4"/>
      <c r="P13" s="39">
        <v>90</v>
      </c>
      <c r="Q13" s="4"/>
      <c r="R13" s="39">
        <v>90</v>
      </c>
      <c r="S13" s="4"/>
      <c r="T13" s="52">
        <v>45</v>
      </c>
      <c r="U13" s="4"/>
      <c r="V13" s="53">
        <v>90</v>
      </c>
      <c r="W13" s="4"/>
      <c r="X13" s="39">
        <v>90</v>
      </c>
      <c r="Y13" s="4"/>
      <c r="Z13" s="39"/>
      <c r="AA13" s="4"/>
      <c r="AB13" s="39">
        <v>90</v>
      </c>
      <c r="AC13" s="54"/>
      <c r="AD13" s="50">
        <v>82</v>
      </c>
      <c r="AE13" s="54">
        <v>1</v>
      </c>
      <c r="AF13" s="39"/>
      <c r="AG13" s="35"/>
      <c r="AH13" s="39"/>
      <c r="AI13" s="35"/>
      <c r="AJ13" s="39"/>
      <c r="AK13" s="4"/>
      <c r="AL13" s="39"/>
      <c r="AM13" s="35"/>
      <c r="AN13" s="4"/>
      <c r="AO13" s="35"/>
      <c r="AP13" s="39"/>
      <c r="AQ13" s="4"/>
      <c r="AR13" s="39"/>
      <c r="AS13" s="35"/>
      <c r="AT13" s="47">
        <v>45</v>
      </c>
      <c r="AU13" s="35"/>
      <c r="AV13" s="4">
        <v>90</v>
      </c>
      <c r="AW13" s="35"/>
      <c r="AX13" s="4">
        <v>90</v>
      </c>
      <c r="AY13" s="40"/>
      <c r="AZ13" s="4"/>
      <c r="BA13" s="35"/>
      <c r="BB13" s="46">
        <v>60</v>
      </c>
      <c r="BC13" s="35"/>
      <c r="BD13" s="38">
        <v>15</v>
      </c>
      <c r="BE13" s="35"/>
      <c r="BF13" s="39">
        <v>90</v>
      </c>
      <c r="BG13" s="40"/>
      <c r="BH13" s="41"/>
      <c r="BI13" s="42"/>
      <c r="BJ13" s="4"/>
      <c r="BK13" s="35"/>
      <c r="BL13" s="43">
        <f t="shared" si="1"/>
        <v>1282</v>
      </c>
      <c r="BM13" s="43">
        <f t="shared" si="1"/>
        <v>1</v>
      </c>
      <c r="BN13" s="39"/>
      <c r="BO13" s="4">
        <f t="shared" si="2"/>
        <v>4.4750069812901423E-2</v>
      </c>
      <c r="BP13" s="4">
        <f t="shared" si="3"/>
        <v>1.4777467498215893</v>
      </c>
    </row>
    <row r="14" spans="1:68" ht="13.2" customHeight="1" x14ac:dyDescent="0.3">
      <c r="A14" s="5" t="s">
        <v>30</v>
      </c>
      <c r="B14" s="43" t="s">
        <v>31</v>
      </c>
      <c r="C14" s="33">
        <v>35239</v>
      </c>
      <c r="D14" s="34">
        <f t="shared" si="0"/>
        <v>25.369444444444444</v>
      </c>
      <c r="E14" s="82" t="s">
        <v>83</v>
      </c>
      <c r="F14" s="44">
        <v>74</v>
      </c>
      <c r="G14" s="35"/>
      <c r="H14" s="44">
        <v>77</v>
      </c>
      <c r="I14" s="35"/>
      <c r="J14" s="4">
        <v>90</v>
      </c>
      <c r="K14" s="35">
        <v>3</v>
      </c>
      <c r="L14" s="4">
        <v>90</v>
      </c>
      <c r="M14" s="35"/>
      <c r="N14" s="4">
        <v>90</v>
      </c>
      <c r="O14" s="35">
        <v>1</v>
      </c>
      <c r="P14" s="4">
        <v>90</v>
      </c>
      <c r="Q14" s="35"/>
      <c r="R14" s="4">
        <v>90</v>
      </c>
      <c r="S14" s="35">
        <v>1</v>
      </c>
      <c r="T14" s="4">
        <v>90</v>
      </c>
      <c r="U14" s="35">
        <v>3</v>
      </c>
      <c r="V14" s="37">
        <v>90</v>
      </c>
      <c r="W14" s="35">
        <v>2</v>
      </c>
      <c r="X14" s="4">
        <v>90</v>
      </c>
      <c r="Y14" s="35">
        <v>1</v>
      </c>
      <c r="Z14" s="4">
        <v>90</v>
      </c>
      <c r="AA14" s="35">
        <v>2</v>
      </c>
      <c r="AB14" s="4">
        <v>90</v>
      </c>
      <c r="AC14" s="35"/>
      <c r="AD14" s="46">
        <v>74</v>
      </c>
      <c r="AE14" s="40"/>
      <c r="AF14" s="46">
        <v>60</v>
      </c>
      <c r="AG14" s="35"/>
      <c r="AH14" s="50">
        <v>57</v>
      </c>
      <c r="AI14" s="35"/>
      <c r="AK14" s="35"/>
      <c r="AL14" s="39"/>
      <c r="AM14" s="35"/>
      <c r="AO14" s="35"/>
      <c r="AQ14" s="35"/>
      <c r="AR14" s="39"/>
      <c r="AS14" s="35"/>
      <c r="AT14" s="39"/>
      <c r="AU14" s="35"/>
      <c r="AW14" s="35"/>
      <c r="AY14" s="35"/>
      <c r="BA14" s="35"/>
      <c r="BC14" s="35"/>
      <c r="BE14" s="35"/>
      <c r="BG14" s="35"/>
      <c r="BI14" s="35"/>
      <c r="BK14" s="35"/>
      <c r="BL14" s="43">
        <f t="shared" si="1"/>
        <v>1242</v>
      </c>
      <c r="BM14" s="43">
        <f t="shared" si="1"/>
        <v>13</v>
      </c>
      <c r="BO14" s="4">
        <f t="shared" si="2"/>
        <v>4.3353811784417759E-2</v>
      </c>
      <c r="BP14" s="4">
        <f t="shared" si="3"/>
        <v>1.0998621195196872</v>
      </c>
    </row>
    <row r="15" spans="1:68" ht="13.2" customHeight="1" x14ac:dyDescent="0.3">
      <c r="A15" s="5" t="s">
        <v>32</v>
      </c>
      <c r="B15" s="43" t="s">
        <v>19</v>
      </c>
      <c r="C15" s="33">
        <v>32874</v>
      </c>
      <c r="D15" s="34">
        <f t="shared" si="0"/>
        <v>31.847222222222221</v>
      </c>
      <c r="E15" s="82" t="s">
        <v>80</v>
      </c>
      <c r="G15" s="35"/>
      <c r="I15" s="35"/>
      <c r="J15" s="4">
        <v>90</v>
      </c>
      <c r="K15" s="35"/>
      <c r="M15" s="35"/>
      <c r="N15" s="44">
        <v>45</v>
      </c>
      <c r="O15" s="35"/>
      <c r="Q15" s="35"/>
      <c r="S15" s="35"/>
      <c r="T15" s="44">
        <v>88</v>
      </c>
      <c r="U15" s="35"/>
      <c r="V15" s="37">
        <v>90</v>
      </c>
      <c r="W15" s="35"/>
      <c r="X15" s="38">
        <v>7</v>
      </c>
      <c r="Y15" s="35"/>
      <c r="Z15" s="46">
        <v>67</v>
      </c>
      <c r="AA15" s="35"/>
      <c r="AB15" s="4">
        <v>90</v>
      </c>
      <c r="AC15" s="35"/>
      <c r="AD15" s="4">
        <v>90</v>
      </c>
      <c r="AE15" s="40"/>
      <c r="AF15" s="4">
        <v>90</v>
      </c>
      <c r="AG15" s="35"/>
      <c r="AH15" s="39"/>
      <c r="AI15" s="35"/>
      <c r="AJ15" s="38">
        <v>45</v>
      </c>
      <c r="AK15" s="35"/>
      <c r="AL15" s="39">
        <v>90</v>
      </c>
      <c r="AM15" s="35"/>
      <c r="AN15" s="38">
        <v>28</v>
      </c>
      <c r="AO15" s="35"/>
      <c r="AP15" s="4">
        <v>90</v>
      </c>
      <c r="AQ15" s="35"/>
      <c r="AR15" s="39">
        <v>90</v>
      </c>
      <c r="AS15" s="40"/>
      <c r="AT15" s="39">
        <v>90</v>
      </c>
      <c r="AU15" s="35"/>
      <c r="AW15" s="35"/>
      <c r="AY15" s="35"/>
      <c r="BA15" s="35"/>
      <c r="BC15" s="35"/>
      <c r="BE15" s="35"/>
      <c r="BF15" s="4">
        <v>90</v>
      </c>
      <c r="BG15" s="35"/>
      <c r="BI15" s="35"/>
      <c r="BK15" s="35"/>
      <c r="BL15" s="43">
        <f t="shared" si="1"/>
        <v>1180</v>
      </c>
      <c r="BM15" s="43">
        <f t="shared" si="1"/>
        <v>0</v>
      </c>
      <c r="BO15" s="4">
        <f t="shared" si="2"/>
        <v>4.1189611840268078E-2</v>
      </c>
      <c r="BP15" s="4">
        <f t="shared" si="3"/>
        <v>1.3117747215240931</v>
      </c>
    </row>
    <row r="16" spans="1:68" s="5" customFormat="1" ht="13.2" customHeight="1" x14ac:dyDescent="0.25">
      <c r="A16" s="5" t="s">
        <v>33</v>
      </c>
      <c r="B16" s="43" t="s">
        <v>21</v>
      </c>
      <c r="C16" s="33">
        <v>35628</v>
      </c>
      <c r="D16" s="34">
        <f t="shared" si="0"/>
        <v>24.302777777777777</v>
      </c>
      <c r="E16" s="82" t="s">
        <v>81</v>
      </c>
      <c r="F16" s="4">
        <v>90</v>
      </c>
      <c r="G16" s="4"/>
      <c r="H16" s="39">
        <v>90</v>
      </c>
      <c r="I16" s="55"/>
      <c r="J16" s="56">
        <v>45</v>
      </c>
      <c r="K16" s="4"/>
      <c r="L16" s="39">
        <v>90</v>
      </c>
      <c r="M16" s="55"/>
      <c r="N16" s="39">
        <v>90</v>
      </c>
      <c r="O16" s="55">
        <v>1</v>
      </c>
      <c r="P16" s="39">
        <v>90</v>
      </c>
      <c r="Q16" s="55"/>
      <c r="R16" s="57"/>
      <c r="S16" s="41"/>
      <c r="T16" s="56">
        <v>74</v>
      </c>
      <c r="U16" s="4"/>
      <c r="V16" s="53">
        <v>90</v>
      </c>
      <c r="W16" s="4"/>
      <c r="X16" s="50">
        <v>71</v>
      </c>
      <c r="Y16" s="54"/>
      <c r="Z16" s="39"/>
      <c r="AA16" s="4"/>
      <c r="AB16" s="39">
        <v>90</v>
      </c>
      <c r="AC16" s="4"/>
      <c r="AD16" s="50">
        <v>45</v>
      </c>
      <c r="AE16" s="54"/>
      <c r="AF16" s="47">
        <v>19</v>
      </c>
      <c r="AG16" s="35"/>
      <c r="AH16" s="39">
        <v>90</v>
      </c>
      <c r="AI16" s="35"/>
      <c r="AJ16" s="50">
        <v>27</v>
      </c>
      <c r="AK16" s="4"/>
      <c r="AL16" s="39"/>
      <c r="AM16" s="35"/>
      <c r="AN16" s="4"/>
      <c r="AO16" s="35"/>
      <c r="AP16" s="39"/>
      <c r="AQ16" s="4"/>
      <c r="AR16" s="50">
        <v>78</v>
      </c>
      <c r="AS16" s="40"/>
      <c r="AT16" s="41"/>
      <c r="AU16" s="42"/>
      <c r="AV16" s="46">
        <v>45</v>
      </c>
      <c r="AW16" s="35"/>
      <c r="AX16" s="4"/>
      <c r="AY16" s="35"/>
      <c r="AZ16" s="4"/>
      <c r="BA16" s="35"/>
      <c r="BB16" s="4"/>
      <c r="BC16" s="35"/>
      <c r="BD16" s="4"/>
      <c r="BE16" s="35"/>
      <c r="BF16" s="39"/>
      <c r="BG16" s="35"/>
      <c r="BH16" s="4"/>
      <c r="BI16" s="35"/>
      <c r="BJ16" s="4"/>
      <c r="BK16" s="35"/>
      <c r="BL16" s="43">
        <f t="shared" si="1"/>
        <v>1124</v>
      </c>
      <c r="BM16" s="43">
        <f t="shared" si="1"/>
        <v>1</v>
      </c>
      <c r="BN16" s="4"/>
      <c r="BO16" s="4">
        <f t="shared" si="2"/>
        <v>3.9234850600390954E-2</v>
      </c>
      <c r="BP16" s="4">
        <f t="shared" si="3"/>
        <v>0.95351585528561233</v>
      </c>
    </row>
    <row r="17" spans="1:68" ht="13.2" customHeight="1" x14ac:dyDescent="0.3">
      <c r="A17" s="5" t="s">
        <v>34</v>
      </c>
      <c r="B17" s="43" t="s">
        <v>24</v>
      </c>
      <c r="C17" s="33">
        <v>34807</v>
      </c>
      <c r="D17" s="34">
        <f t="shared" si="0"/>
        <v>26.55</v>
      </c>
      <c r="E17" s="82" t="s">
        <v>81</v>
      </c>
      <c r="F17" s="49">
        <v>25</v>
      </c>
      <c r="G17" s="36"/>
      <c r="H17" s="49">
        <v>32</v>
      </c>
      <c r="I17" s="35"/>
      <c r="J17" s="4">
        <v>90</v>
      </c>
      <c r="K17" s="35">
        <v>1</v>
      </c>
      <c r="L17" s="44">
        <v>59</v>
      </c>
      <c r="M17" s="35"/>
      <c r="O17" s="35"/>
      <c r="Q17" s="35"/>
      <c r="S17" s="35"/>
      <c r="T17" s="49">
        <v>27</v>
      </c>
      <c r="U17" s="35"/>
      <c r="V17" s="58">
        <v>19</v>
      </c>
      <c r="W17" s="35"/>
      <c r="X17" s="46">
        <v>62</v>
      </c>
      <c r="Y17" s="35"/>
      <c r="Z17" s="38">
        <v>45</v>
      </c>
      <c r="AA17" s="35"/>
      <c r="AB17" s="38">
        <v>10</v>
      </c>
      <c r="AC17" s="40"/>
      <c r="AD17" s="38">
        <v>16</v>
      </c>
      <c r="AE17" s="35"/>
      <c r="AF17" s="38">
        <v>30</v>
      </c>
      <c r="AG17" s="35"/>
      <c r="AH17" s="47">
        <v>4</v>
      </c>
      <c r="AI17" s="35"/>
      <c r="AJ17" s="46">
        <v>76</v>
      </c>
      <c r="AK17" s="35"/>
      <c r="AL17" s="47">
        <v>28</v>
      </c>
      <c r="AM17" s="35"/>
      <c r="AN17" s="46">
        <v>62</v>
      </c>
      <c r="AO17" s="40"/>
      <c r="AP17" s="4">
        <v>90</v>
      </c>
      <c r="AQ17" s="35"/>
      <c r="AR17" s="47">
        <v>12</v>
      </c>
      <c r="AS17" s="35"/>
      <c r="AT17" s="50">
        <v>60</v>
      </c>
      <c r="AU17" s="35"/>
      <c r="AW17" s="35"/>
      <c r="AY17" s="35"/>
      <c r="BA17" s="35"/>
      <c r="BB17" s="38">
        <v>26</v>
      </c>
      <c r="BC17" s="35"/>
      <c r="BD17" s="46">
        <v>59</v>
      </c>
      <c r="BE17" s="35"/>
      <c r="BF17" s="46">
        <v>67</v>
      </c>
      <c r="BG17" s="35"/>
      <c r="BH17" s="46">
        <v>86</v>
      </c>
      <c r="BI17" s="51"/>
      <c r="BJ17" s="41"/>
      <c r="BK17" s="42"/>
      <c r="BL17" s="43">
        <f t="shared" si="1"/>
        <v>985</v>
      </c>
      <c r="BM17" s="43">
        <f t="shared" si="1"/>
        <v>1</v>
      </c>
      <c r="BO17" s="4">
        <f t="shared" si="2"/>
        <v>3.4382853951410219E-2</v>
      </c>
      <c r="BP17" s="4">
        <f t="shared" si="3"/>
        <v>0.91286477240994135</v>
      </c>
    </row>
    <row r="18" spans="1:68" ht="13.2" customHeight="1" x14ac:dyDescent="0.3">
      <c r="A18" s="5" t="s">
        <v>35</v>
      </c>
      <c r="B18" s="43" t="s">
        <v>36</v>
      </c>
      <c r="C18" s="33">
        <v>35188</v>
      </c>
      <c r="D18" s="34">
        <f t="shared" si="0"/>
        <v>25.508333333333333</v>
      </c>
      <c r="E18" s="82" t="s">
        <v>83</v>
      </c>
      <c r="F18" s="49">
        <v>16</v>
      </c>
      <c r="G18" s="35"/>
      <c r="H18" s="49">
        <v>13</v>
      </c>
      <c r="I18" s="35"/>
      <c r="J18" s="49">
        <v>20</v>
      </c>
      <c r="K18" s="36">
        <v>1</v>
      </c>
      <c r="L18" s="49">
        <v>31</v>
      </c>
      <c r="M18" s="35"/>
      <c r="O18" s="35"/>
      <c r="P18" s="49">
        <v>21</v>
      </c>
      <c r="Q18" s="35"/>
      <c r="S18" s="35"/>
      <c r="U18" s="35"/>
      <c r="V18" s="37"/>
      <c r="W18" s="35"/>
      <c r="X18" s="38">
        <v>28</v>
      </c>
      <c r="Y18" s="35"/>
      <c r="Z18" s="4">
        <v>90</v>
      </c>
      <c r="AA18" s="35"/>
      <c r="AC18" s="35"/>
      <c r="AD18" s="46">
        <v>57</v>
      </c>
      <c r="AE18" s="35">
        <v>1</v>
      </c>
      <c r="AF18" s="4">
        <v>90</v>
      </c>
      <c r="AG18" s="35"/>
      <c r="AH18" s="39">
        <v>90</v>
      </c>
      <c r="AI18" s="35"/>
      <c r="AJ18" s="38">
        <v>29</v>
      </c>
      <c r="AK18" s="35"/>
      <c r="AL18" s="39">
        <v>90</v>
      </c>
      <c r="AM18" s="35">
        <v>1</v>
      </c>
      <c r="AN18" s="46">
        <v>45</v>
      </c>
      <c r="AO18" s="35"/>
      <c r="AP18" s="46">
        <v>76</v>
      </c>
      <c r="AQ18" s="35">
        <v>1</v>
      </c>
      <c r="AR18" s="47">
        <v>18</v>
      </c>
      <c r="AS18" s="35"/>
      <c r="AT18" s="39"/>
      <c r="AU18" s="35"/>
      <c r="AW18" s="35"/>
      <c r="AX18" s="38">
        <v>13</v>
      </c>
      <c r="AY18" s="35"/>
      <c r="BA18" s="35"/>
      <c r="BB18" s="38">
        <v>45</v>
      </c>
      <c r="BC18" s="35"/>
      <c r="BD18" s="38">
        <v>45</v>
      </c>
      <c r="BE18" s="35"/>
      <c r="BF18" s="46">
        <v>45</v>
      </c>
      <c r="BG18" s="35"/>
      <c r="BH18" s="46">
        <v>78</v>
      </c>
      <c r="BI18" s="35"/>
      <c r="BJ18" s="38">
        <v>19</v>
      </c>
      <c r="BK18" s="35"/>
      <c r="BL18" s="43">
        <f t="shared" si="1"/>
        <v>959</v>
      </c>
      <c r="BM18" s="43">
        <f t="shared" si="1"/>
        <v>4</v>
      </c>
      <c r="BO18" s="4">
        <f t="shared" si="2"/>
        <v>3.3475286232895841E-2</v>
      </c>
      <c r="BP18" s="4">
        <f t="shared" si="3"/>
        <v>0.85389875965745143</v>
      </c>
    </row>
    <row r="19" spans="1:68" ht="13.2" customHeight="1" x14ac:dyDescent="0.3">
      <c r="A19" s="5" t="s">
        <v>37</v>
      </c>
      <c r="B19" s="43" t="s">
        <v>19</v>
      </c>
      <c r="C19" s="33">
        <v>35335</v>
      </c>
      <c r="D19" s="34">
        <f t="shared" si="0"/>
        <v>25.108333333333334</v>
      </c>
      <c r="E19" s="82" t="s">
        <v>80</v>
      </c>
      <c r="G19" s="35"/>
      <c r="H19" s="49">
        <v>4</v>
      </c>
      <c r="I19" s="35">
        <v>1</v>
      </c>
      <c r="J19" s="49">
        <v>45</v>
      </c>
      <c r="K19" s="35"/>
      <c r="L19" s="4">
        <v>90</v>
      </c>
      <c r="M19" s="35"/>
      <c r="O19" s="35"/>
      <c r="Q19" s="35"/>
      <c r="R19" s="4">
        <v>90</v>
      </c>
      <c r="S19" s="35"/>
      <c r="U19" s="35"/>
      <c r="V19" s="58">
        <v>4</v>
      </c>
      <c r="W19" s="35"/>
      <c r="X19" s="46">
        <v>62</v>
      </c>
      <c r="Y19" s="35"/>
      <c r="Z19" s="38">
        <v>45</v>
      </c>
      <c r="AA19" s="35"/>
      <c r="AC19" s="35"/>
      <c r="AD19" s="38">
        <v>16</v>
      </c>
      <c r="AE19" s="35"/>
      <c r="AF19" s="38">
        <v>30</v>
      </c>
      <c r="AG19" s="35"/>
      <c r="AH19" s="39">
        <v>90</v>
      </c>
      <c r="AI19" s="35"/>
      <c r="AK19" s="35"/>
      <c r="AL19" s="50">
        <v>62</v>
      </c>
      <c r="AM19" s="35"/>
      <c r="AO19" s="40"/>
      <c r="AP19" s="4">
        <v>90</v>
      </c>
      <c r="AQ19" s="35"/>
      <c r="AR19" s="39">
        <v>90</v>
      </c>
      <c r="AS19" s="35"/>
      <c r="AT19" s="47">
        <v>30</v>
      </c>
      <c r="AU19" s="35"/>
      <c r="AV19" s="38">
        <v>32</v>
      </c>
      <c r="AW19" s="35"/>
      <c r="AY19" s="35"/>
      <c r="BA19" s="35"/>
      <c r="BC19" s="35"/>
      <c r="BE19" s="35"/>
      <c r="BF19" s="4">
        <v>90</v>
      </c>
      <c r="BG19" s="40"/>
      <c r="BI19" s="35"/>
      <c r="BJ19" s="38">
        <v>19</v>
      </c>
      <c r="BK19" s="35"/>
      <c r="BL19" s="43">
        <f t="shared" si="1"/>
        <v>889</v>
      </c>
      <c r="BM19" s="43">
        <f t="shared" si="1"/>
        <v>1</v>
      </c>
      <c r="BO19" s="4">
        <f t="shared" si="2"/>
        <v>3.1031834683049427E-2</v>
      </c>
      <c r="BP19" s="4">
        <f t="shared" si="3"/>
        <v>0.77915764916689945</v>
      </c>
    </row>
    <row r="20" spans="1:68" ht="13.2" customHeight="1" x14ac:dyDescent="0.3">
      <c r="A20" s="5" t="s">
        <v>38</v>
      </c>
      <c r="B20" s="43" t="s">
        <v>19</v>
      </c>
      <c r="C20" s="33">
        <v>32798</v>
      </c>
      <c r="D20" s="34">
        <f t="shared" si="0"/>
        <v>32.052777777777777</v>
      </c>
      <c r="E20" s="82" t="s">
        <v>80</v>
      </c>
      <c r="G20" s="35"/>
      <c r="I20" s="35"/>
      <c r="K20" s="35"/>
      <c r="M20" s="35"/>
      <c r="N20" s="49">
        <v>11</v>
      </c>
      <c r="O20" s="35"/>
      <c r="P20" s="44">
        <v>45</v>
      </c>
      <c r="Q20" s="35"/>
      <c r="S20" s="35"/>
      <c r="T20" s="49">
        <v>2</v>
      </c>
      <c r="U20" s="35"/>
      <c r="W20" s="35"/>
      <c r="X20" s="46">
        <v>83</v>
      </c>
      <c r="Y20" s="35"/>
      <c r="Z20" s="38">
        <v>23</v>
      </c>
      <c r="AA20" s="35"/>
      <c r="AC20" s="35"/>
      <c r="AD20" s="4">
        <v>90</v>
      </c>
      <c r="AE20" s="40"/>
      <c r="AF20" s="46">
        <v>89</v>
      </c>
      <c r="AG20" s="35"/>
      <c r="AH20" s="50">
        <v>86</v>
      </c>
      <c r="AI20" s="40"/>
      <c r="AJ20" s="46">
        <v>45</v>
      </c>
      <c r="AK20" s="40"/>
      <c r="AL20" s="39"/>
      <c r="AM20" s="35"/>
      <c r="AN20" s="46">
        <v>62</v>
      </c>
      <c r="AO20" s="40"/>
      <c r="AP20" s="41"/>
      <c r="AQ20" s="42"/>
      <c r="AR20" s="39"/>
      <c r="AS20" s="35"/>
      <c r="AT20" s="39"/>
      <c r="AU20" s="35"/>
      <c r="AW20" s="35"/>
      <c r="AX20" s="46">
        <v>32</v>
      </c>
      <c r="AY20" s="40"/>
      <c r="AZ20" s="4">
        <v>90</v>
      </c>
      <c r="BA20" s="35"/>
      <c r="BB20" s="4">
        <v>90</v>
      </c>
      <c r="BC20" s="40"/>
      <c r="BE20" s="35"/>
      <c r="BF20" s="38">
        <v>32</v>
      </c>
      <c r="BG20" s="35"/>
      <c r="BI20" s="35"/>
      <c r="BK20" s="35"/>
      <c r="BL20" s="43">
        <f t="shared" si="1"/>
        <v>780</v>
      </c>
      <c r="BM20" s="43">
        <f t="shared" si="1"/>
        <v>0</v>
      </c>
      <c r="BO20" s="4">
        <f t="shared" si="2"/>
        <v>2.7227031555431443E-2</v>
      </c>
      <c r="BP20" s="4">
        <f t="shared" si="3"/>
        <v>0.87270199199478726</v>
      </c>
    </row>
    <row r="21" spans="1:68" ht="13.2" customHeight="1" x14ac:dyDescent="0.3">
      <c r="A21" s="5" t="s">
        <v>39</v>
      </c>
      <c r="B21" s="43" t="s">
        <v>40</v>
      </c>
      <c r="C21" s="33">
        <v>33420</v>
      </c>
      <c r="D21" s="34">
        <f t="shared" si="0"/>
        <v>30.347222222222221</v>
      </c>
      <c r="E21" s="82" t="s">
        <v>81</v>
      </c>
      <c r="G21" s="35"/>
      <c r="I21" s="35"/>
      <c r="K21" s="35"/>
      <c r="M21" s="35"/>
      <c r="O21" s="35"/>
      <c r="Q21" s="35"/>
      <c r="S21" s="35"/>
      <c r="U21" s="35"/>
      <c r="W21" s="35"/>
      <c r="Y21" s="35"/>
      <c r="AA21" s="35"/>
      <c r="AC21" s="35"/>
      <c r="AE21" s="35"/>
      <c r="AG21" s="35"/>
      <c r="AH21" s="39">
        <v>90</v>
      </c>
      <c r="AI21" s="35"/>
      <c r="AJ21" s="4">
        <v>90</v>
      </c>
      <c r="AK21" s="35"/>
      <c r="AL21" s="39">
        <v>90</v>
      </c>
      <c r="AM21" s="35"/>
      <c r="AN21" s="4">
        <v>90</v>
      </c>
      <c r="AO21" s="40"/>
      <c r="AP21" s="4">
        <v>90</v>
      </c>
      <c r="AQ21" s="35"/>
      <c r="AR21" s="39"/>
      <c r="AS21" s="35"/>
      <c r="AT21" s="39">
        <v>90</v>
      </c>
      <c r="AU21" s="35"/>
      <c r="AV21" s="46">
        <v>45</v>
      </c>
      <c r="AW21" s="35"/>
      <c r="AX21" s="46">
        <v>60</v>
      </c>
      <c r="AY21" s="40"/>
      <c r="AZ21" s="38">
        <v>28</v>
      </c>
      <c r="BA21" s="35"/>
      <c r="BC21" s="35"/>
      <c r="BD21" s="46">
        <v>45</v>
      </c>
      <c r="BE21" s="40"/>
      <c r="BG21" s="35"/>
      <c r="BI21" s="35"/>
      <c r="BJ21" s="38">
        <v>8</v>
      </c>
      <c r="BK21" s="35"/>
      <c r="BL21" s="43">
        <f t="shared" si="1"/>
        <v>726</v>
      </c>
      <c r="BM21" s="43">
        <f t="shared" si="1"/>
        <v>0</v>
      </c>
      <c r="BO21" s="4">
        <f t="shared" si="2"/>
        <v>2.5342083216978499E-2</v>
      </c>
      <c r="BP21" s="4">
        <f t="shared" si="3"/>
        <v>0.76906183095969471</v>
      </c>
    </row>
    <row r="22" spans="1:68" ht="13.2" customHeight="1" x14ac:dyDescent="0.3">
      <c r="A22" s="5" t="s">
        <v>41</v>
      </c>
      <c r="B22" s="43" t="s">
        <v>42</v>
      </c>
      <c r="C22" s="33">
        <v>35744</v>
      </c>
      <c r="D22" s="34">
        <f t="shared" si="0"/>
        <v>23.988888888888887</v>
      </c>
      <c r="E22" s="82" t="s">
        <v>81</v>
      </c>
      <c r="G22" s="35"/>
      <c r="I22" s="35"/>
      <c r="K22" s="35"/>
      <c r="M22" s="35"/>
      <c r="O22" s="35"/>
      <c r="Q22" s="35"/>
      <c r="S22" s="35"/>
      <c r="U22" s="35"/>
      <c r="W22" s="35"/>
      <c r="Y22" s="35"/>
      <c r="AA22" s="35"/>
      <c r="AC22" s="35"/>
      <c r="AE22" s="35"/>
      <c r="AG22" s="35"/>
      <c r="AH22" s="39"/>
      <c r="AI22" s="35"/>
      <c r="AK22" s="35"/>
      <c r="AL22" s="39"/>
      <c r="AM22" s="35"/>
      <c r="AO22" s="35"/>
      <c r="AP22" s="4">
        <v>90</v>
      </c>
      <c r="AQ22" s="35"/>
      <c r="AR22" s="39"/>
      <c r="AS22" s="35"/>
      <c r="AT22" s="50">
        <v>45</v>
      </c>
      <c r="AU22" s="35">
        <v>1</v>
      </c>
      <c r="AV22" s="4">
        <v>90</v>
      </c>
      <c r="AW22" s="40"/>
      <c r="AX22" s="4">
        <v>90</v>
      </c>
      <c r="AY22" s="35"/>
      <c r="AZ22" s="4">
        <v>90</v>
      </c>
      <c r="BA22" s="40"/>
      <c r="BB22" s="4">
        <v>90</v>
      </c>
      <c r="BC22" s="35">
        <v>1</v>
      </c>
      <c r="BD22" s="4">
        <v>90</v>
      </c>
      <c r="BE22" s="40"/>
      <c r="BG22" s="35"/>
      <c r="BH22" s="46">
        <v>89</v>
      </c>
      <c r="BI22" s="40"/>
      <c r="BJ22" s="41"/>
      <c r="BK22" s="42"/>
      <c r="BL22" s="43">
        <f t="shared" si="1"/>
        <v>674</v>
      </c>
      <c r="BM22" s="43">
        <f t="shared" si="1"/>
        <v>2</v>
      </c>
      <c r="BO22" s="4">
        <f t="shared" si="2"/>
        <v>2.3526947779949736E-2</v>
      </c>
      <c r="BP22" s="4">
        <f t="shared" si="3"/>
        <v>0.56438533618790532</v>
      </c>
    </row>
    <row r="23" spans="1:68" ht="13.2" customHeight="1" x14ac:dyDescent="0.3">
      <c r="A23" s="5" t="s">
        <v>43</v>
      </c>
      <c r="B23" s="43" t="s">
        <v>44</v>
      </c>
      <c r="C23" s="33">
        <v>34699</v>
      </c>
      <c r="D23" s="34">
        <f t="shared" si="0"/>
        <v>26.85</v>
      </c>
      <c r="E23" s="82" t="s">
        <v>80</v>
      </c>
      <c r="G23" s="35"/>
      <c r="I23" s="35"/>
      <c r="K23" s="35"/>
      <c r="M23" s="35"/>
      <c r="O23" s="35"/>
      <c r="Q23" s="35"/>
      <c r="S23" s="35"/>
      <c r="U23" s="35"/>
      <c r="W23" s="35"/>
      <c r="Y23" s="35"/>
      <c r="AA23" s="35"/>
      <c r="AC23" s="35"/>
      <c r="AE23" s="35"/>
      <c r="AG23" s="35"/>
      <c r="AH23" s="39"/>
      <c r="AI23" s="35"/>
      <c r="AK23" s="35"/>
      <c r="AL23" s="39"/>
      <c r="AM23" s="35"/>
      <c r="AO23" s="35"/>
      <c r="AQ23" s="35"/>
      <c r="AR23" s="39"/>
      <c r="AS23" s="35"/>
      <c r="AT23" s="50">
        <v>60</v>
      </c>
      <c r="AU23" s="35"/>
      <c r="AV23" s="4">
        <v>90</v>
      </c>
      <c r="AW23" s="35"/>
      <c r="AX23" s="4">
        <v>90</v>
      </c>
      <c r="AY23" s="35"/>
      <c r="AZ23" s="4">
        <v>90</v>
      </c>
      <c r="BA23" s="35"/>
      <c r="BB23" s="38">
        <v>30</v>
      </c>
      <c r="BC23" s="35"/>
      <c r="BD23" s="4">
        <v>90</v>
      </c>
      <c r="BE23" s="40"/>
      <c r="BF23" s="38">
        <v>32</v>
      </c>
      <c r="BG23" s="35"/>
      <c r="BH23" s="4">
        <v>90</v>
      </c>
      <c r="BI23" s="35"/>
      <c r="BJ23" s="4">
        <v>90</v>
      </c>
      <c r="BK23" s="35"/>
      <c r="BL23" s="43">
        <f t="shared" si="1"/>
        <v>662</v>
      </c>
      <c r="BM23" s="43">
        <f t="shared" si="1"/>
        <v>0</v>
      </c>
      <c r="BO23" s="4">
        <f t="shared" si="2"/>
        <v>2.3108070371404634E-2</v>
      </c>
      <c r="BP23" s="4">
        <f t="shared" si="3"/>
        <v>0.62045168947221441</v>
      </c>
    </row>
    <row r="24" spans="1:68" ht="13.2" customHeight="1" x14ac:dyDescent="0.3">
      <c r="A24" s="5" t="s">
        <v>45</v>
      </c>
      <c r="B24" s="43" t="s">
        <v>46</v>
      </c>
      <c r="C24" s="33">
        <v>34879</v>
      </c>
      <c r="D24" s="34">
        <f t="shared" si="0"/>
        <v>26.352777777777778</v>
      </c>
      <c r="E24" s="82" t="s">
        <v>82</v>
      </c>
      <c r="F24" s="4">
        <v>90</v>
      </c>
      <c r="G24" s="35"/>
      <c r="H24" s="4">
        <v>90</v>
      </c>
      <c r="I24" s="35"/>
      <c r="K24" s="35"/>
      <c r="L24" s="4">
        <v>90</v>
      </c>
      <c r="M24" s="35">
        <v>-1</v>
      </c>
      <c r="O24" s="35"/>
      <c r="P24" s="39">
        <v>90</v>
      </c>
      <c r="Q24" s="35">
        <v>-3</v>
      </c>
      <c r="S24" s="35"/>
      <c r="U24" s="35"/>
      <c r="W24" s="35"/>
      <c r="Y24" s="35"/>
      <c r="AA24" s="35"/>
      <c r="AC24" s="35"/>
      <c r="AE24" s="35"/>
      <c r="AF24" s="4">
        <v>90</v>
      </c>
      <c r="AG24" s="35"/>
      <c r="AH24" s="39"/>
      <c r="AI24" s="35"/>
      <c r="AJ24" s="4">
        <v>90</v>
      </c>
      <c r="AK24" s="35"/>
      <c r="AL24" s="39">
        <v>90</v>
      </c>
      <c r="AM24" s="35">
        <v>-1</v>
      </c>
      <c r="AO24" s="35"/>
      <c r="AQ24" s="35"/>
      <c r="AR24" s="39"/>
      <c r="AS24" s="35"/>
      <c r="AT24" s="39"/>
      <c r="AU24" s="35"/>
      <c r="AW24" s="35"/>
      <c r="AY24" s="35"/>
      <c r="BA24" s="35"/>
      <c r="BC24" s="35"/>
      <c r="BE24" s="35"/>
      <c r="BG24" s="35"/>
      <c r="BI24" s="35"/>
      <c r="BK24" s="35"/>
      <c r="BL24" s="43">
        <f t="shared" si="1"/>
        <v>630</v>
      </c>
      <c r="BM24" s="43">
        <f t="shared" si="1"/>
        <v>-5</v>
      </c>
      <c r="BO24" s="4">
        <f t="shared" si="2"/>
        <v>2.1991063948617703E-2</v>
      </c>
      <c r="BP24" s="4">
        <f t="shared" si="3"/>
        <v>0.57952562133482266</v>
      </c>
    </row>
    <row r="25" spans="1:68" ht="13.2" customHeight="1" x14ac:dyDescent="0.3">
      <c r="A25" s="5" t="s">
        <v>47</v>
      </c>
      <c r="B25" s="43" t="s">
        <v>48</v>
      </c>
      <c r="C25" s="33">
        <v>35822</v>
      </c>
      <c r="D25" s="34">
        <f t="shared" si="0"/>
        <v>23.774999999999999</v>
      </c>
      <c r="E25" s="82" t="s">
        <v>80</v>
      </c>
      <c r="F25" s="4">
        <v>90</v>
      </c>
      <c r="G25" s="35">
        <v>1</v>
      </c>
      <c r="H25" s="4">
        <v>90</v>
      </c>
      <c r="I25" s="35"/>
      <c r="J25" s="4">
        <v>90</v>
      </c>
      <c r="K25" s="35"/>
      <c r="L25" s="49">
        <v>4</v>
      </c>
      <c r="M25" s="35"/>
      <c r="N25" s="44">
        <v>56</v>
      </c>
      <c r="O25" s="36"/>
      <c r="Q25" s="35"/>
      <c r="S25" s="35"/>
      <c r="U25" s="35"/>
      <c r="V25" s="37"/>
      <c r="W25" s="35"/>
      <c r="Y25" s="35"/>
      <c r="AA25" s="35"/>
      <c r="AC25" s="35"/>
      <c r="AE25" s="35"/>
      <c r="AG25" s="35"/>
      <c r="AH25" s="47">
        <v>0</v>
      </c>
      <c r="AI25" s="35"/>
      <c r="AK25" s="35"/>
      <c r="AL25" s="39"/>
      <c r="AM25" s="35"/>
      <c r="AO25" s="35"/>
      <c r="AQ25" s="35"/>
      <c r="AR25" s="39"/>
      <c r="AS25" s="35"/>
      <c r="AT25" s="39"/>
      <c r="AU25" s="35"/>
      <c r="AV25" s="38">
        <v>45</v>
      </c>
      <c r="AW25" s="35"/>
      <c r="AY25" s="35"/>
      <c r="AZ25" s="38">
        <v>15</v>
      </c>
      <c r="BA25" s="35"/>
      <c r="BB25" s="46">
        <v>51</v>
      </c>
      <c r="BC25" s="51"/>
      <c r="BD25" s="41"/>
      <c r="BE25" s="42"/>
      <c r="BG25" s="35"/>
      <c r="BH25" s="4">
        <v>90</v>
      </c>
      <c r="BI25" s="35"/>
      <c r="BJ25" s="4">
        <v>90</v>
      </c>
      <c r="BK25" s="35"/>
      <c r="BL25" s="43">
        <f t="shared" si="1"/>
        <v>621</v>
      </c>
      <c r="BM25" s="43">
        <f t="shared" si="1"/>
        <v>1</v>
      </c>
      <c r="BO25" s="4">
        <f t="shared" si="2"/>
        <v>2.1676905892208879E-2</v>
      </c>
      <c r="BP25" s="4">
        <f t="shared" si="3"/>
        <v>0.51536843758726603</v>
      </c>
    </row>
    <row r="26" spans="1:68" ht="13.2" customHeight="1" x14ac:dyDescent="0.3">
      <c r="A26" s="5" t="s">
        <v>49</v>
      </c>
      <c r="B26" s="43" t="s">
        <v>24</v>
      </c>
      <c r="C26" s="33">
        <v>35144</v>
      </c>
      <c r="D26" s="34">
        <f t="shared" si="0"/>
        <v>25.627777777777776</v>
      </c>
      <c r="E26" s="82" t="s">
        <v>81</v>
      </c>
      <c r="F26" s="4">
        <v>90</v>
      </c>
      <c r="G26" s="36"/>
      <c r="H26" s="44">
        <v>86</v>
      </c>
      <c r="I26" s="35">
        <v>1</v>
      </c>
      <c r="J26" s="44">
        <v>45</v>
      </c>
      <c r="K26" s="35"/>
      <c r="L26" s="49">
        <v>20</v>
      </c>
      <c r="M26" s="35"/>
      <c r="N26" s="4">
        <v>90</v>
      </c>
      <c r="O26" s="35">
        <v>1</v>
      </c>
      <c r="Q26" s="35"/>
      <c r="R26" s="44">
        <v>45</v>
      </c>
      <c r="S26" s="35"/>
      <c r="T26" s="44">
        <v>45</v>
      </c>
      <c r="U26" s="35"/>
      <c r="V26" s="37"/>
      <c r="W26" s="35"/>
      <c r="X26" s="46">
        <v>62</v>
      </c>
      <c r="Y26" s="35"/>
      <c r="AA26" s="35"/>
      <c r="AC26" s="35"/>
      <c r="AE26" s="35"/>
      <c r="AF26" s="4">
        <v>90</v>
      </c>
      <c r="AG26" s="35"/>
      <c r="AH26" s="39"/>
      <c r="AI26" s="35"/>
      <c r="AK26" s="35"/>
      <c r="AL26" s="50">
        <v>45</v>
      </c>
      <c r="AM26" s="35"/>
      <c r="AO26" s="35"/>
      <c r="AQ26" s="35"/>
      <c r="AR26" s="39"/>
      <c r="AS26" s="35"/>
      <c r="AT26" s="39"/>
      <c r="AU26" s="35"/>
      <c r="AW26" s="35"/>
      <c r="AY26" s="35"/>
      <c r="BA26" s="35"/>
      <c r="BC26" s="35"/>
      <c r="BE26" s="35"/>
      <c r="BG26" s="35"/>
      <c r="BI26" s="35"/>
      <c r="BK26" s="35"/>
      <c r="BL26" s="43">
        <f t="shared" si="1"/>
        <v>618</v>
      </c>
      <c r="BM26" s="43">
        <f t="shared" si="1"/>
        <v>2</v>
      </c>
      <c r="BO26" s="4">
        <f t="shared" si="2"/>
        <v>2.1572186540072605E-2</v>
      </c>
      <c r="BP26" s="4">
        <f t="shared" si="3"/>
        <v>0.55284720282974953</v>
      </c>
    </row>
    <row r="27" spans="1:68" s="5" customFormat="1" ht="13.2" customHeight="1" x14ac:dyDescent="0.25">
      <c r="A27" s="5" t="s">
        <v>50</v>
      </c>
      <c r="B27" s="43" t="s">
        <v>51</v>
      </c>
      <c r="C27" s="33">
        <v>35548</v>
      </c>
      <c r="D27" s="34">
        <f t="shared" si="0"/>
        <v>24.522222222222222</v>
      </c>
      <c r="E27" s="82" t="s">
        <v>81</v>
      </c>
      <c r="F27" s="80"/>
      <c r="G27" s="4"/>
      <c r="H27" s="39"/>
      <c r="I27" s="4"/>
      <c r="J27" s="39"/>
      <c r="K27" s="4"/>
      <c r="L27" s="39"/>
      <c r="M27" s="4"/>
      <c r="N27" s="39"/>
      <c r="O27" s="35"/>
      <c r="P27" s="39"/>
      <c r="Q27" s="4"/>
      <c r="R27" s="39"/>
      <c r="S27" s="4"/>
      <c r="T27" s="39"/>
      <c r="U27" s="4"/>
      <c r="V27" s="39"/>
      <c r="W27" s="4"/>
      <c r="X27" s="39"/>
      <c r="Y27" s="4"/>
      <c r="Z27" s="39"/>
      <c r="AA27" s="4"/>
      <c r="AB27" s="39"/>
      <c r="AC27" s="4"/>
      <c r="AD27" s="39"/>
      <c r="AE27" s="4"/>
      <c r="AF27" s="39"/>
      <c r="AG27" s="35"/>
      <c r="AH27" s="39"/>
      <c r="AI27" s="35"/>
      <c r="AJ27" s="39"/>
      <c r="AK27" s="4"/>
      <c r="AL27" s="39"/>
      <c r="AM27" s="35"/>
      <c r="AN27" s="4"/>
      <c r="AO27" s="35"/>
      <c r="AP27" s="39"/>
      <c r="AQ27" s="4"/>
      <c r="AR27" s="39">
        <v>90</v>
      </c>
      <c r="AS27" s="35"/>
      <c r="AT27" s="39">
        <v>90</v>
      </c>
      <c r="AU27" s="35">
        <v>1</v>
      </c>
      <c r="AV27" s="4"/>
      <c r="AW27" s="35"/>
      <c r="AX27" s="4"/>
      <c r="AY27" s="35"/>
      <c r="AZ27" s="38">
        <v>45</v>
      </c>
      <c r="BA27" s="35"/>
      <c r="BB27" s="46">
        <v>83</v>
      </c>
      <c r="BC27" s="35"/>
      <c r="BD27" s="4">
        <v>90</v>
      </c>
      <c r="BE27" s="35"/>
      <c r="BF27" s="47">
        <v>16</v>
      </c>
      <c r="BG27" s="35"/>
      <c r="BH27" s="4">
        <v>90</v>
      </c>
      <c r="BI27" s="40"/>
      <c r="BJ27" s="4">
        <v>90</v>
      </c>
      <c r="BK27" s="35"/>
      <c r="BL27" s="43">
        <f t="shared" si="1"/>
        <v>594</v>
      </c>
      <c r="BM27" s="43">
        <f t="shared" si="1"/>
        <v>1</v>
      </c>
      <c r="BN27" s="39"/>
      <c r="BO27" s="4">
        <f t="shared" si="2"/>
        <v>2.0734431722982408E-2</v>
      </c>
      <c r="BP27" s="4">
        <f t="shared" si="3"/>
        <v>0.50845434236246856</v>
      </c>
    </row>
    <row r="28" spans="1:68" ht="13.2" customHeight="1" x14ac:dyDescent="0.3">
      <c r="A28" s="5" t="s">
        <v>52</v>
      </c>
      <c r="B28" s="43" t="s">
        <v>53</v>
      </c>
      <c r="C28" s="33">
        <v>33664</v>
      </c>
      <c r="D28" s="34">
        <f t="shared" si="0"/>
        <v>29.680555555555557</v>
      </c>
      <c r="E28" s="82" t="s">
        <v>80</v>
      </c>
      <c r="G28" s="35"/>
      <c r="I28" s="35"/>
      <c r="K28" s="35"/>
      <c r="M28" s="35"/>
      <c r="O28" s="35"/>
      <c r="Q28" s="35"/>
      <c r="S28" s="35"/>
      <c r="U28" s="35"/>
      <c r="W28" s="35"/>
      <c r="Y28" s="35"/>
      <c r="AA28" s="35"/>
      <c r="AC28" s="35"/>
      <c r="AE28" s="35"/>
      <c r="AG28" s="35"/>
      <c r="AH28" s="39"/>
      <c r="AI28" s="35"/>
      <c r="AK28" s="35"/>
      <c r="AL28" s="39"/>
      <c r="AM28" s="35"/>
      <c r="AO28" s="35"/>
      <c r="AQ28" s="35"/>
      <c r="AR28" s="39"/>
      <c r="AS28" s="35"/>
      <c r="AT28" s="39"/>
      <c r="AU28" s="35"/>
      <c r="AV28" s="46">
        <v>88</v>
      </c>
      <c r="AW28" s="35"/>
      <c r="AX28" s="4">
        <v>90</v>
      </c>
      <c r="AY28" s="40"/>
      <c r="AZ28" s="46">
        <v>62</v>
      </c>
      <c r="BA28" s="35"/>
      <c r="BC28" s="35"/>
      <c r="BD28" s="4">
        <v>90</v>
      </c>
      <c r="BE28" s="35"/>
      <c r="BF28" s="4">
        <v>90</v>
      </c>
      <c r="BG28" s="35"/>
      <c r="BH28" s="4">
        <v>90</v>
      </c>
      <c r="BI28" s="35"/>
      <c r="BJ28" s="46">
        <v>71</v>
      </c>
      <c r="BK28" s="35"/>
      <c r="BL28" s="43">
        <f t="shared" si="1"/>
        <v>581</v>
      </c>
      <c r="BM28" s="43">
        <f t="shared" si="1"/>
        <v>0</v>
      </c>
      <c r="BO28" s="4">
        <f t="shared" si="2"/>
        <v>2.0280647863725215E-2</v>
      </c>
      <c r="BP28" s="4">
        <f t="shared" si="3"/>
        <v>0.60194089562195541</v>
      </c>
    </row>
    <row r="29" spans="1:68" ht="13.2" customHeight="1" x14ac:dyDescent="0.3">
      <c r="A29" s="5" t="s">
        <v>54</v>
      </c>
      <c r="B29" s="43" t="s">
        <v>55</v>
      </c>
      <c r="C29" s="59">
        <v>35000</v>
      </c>
      <c r="D29" s="34">
        <f t="shared" si="0"/>
        <v>26.022222222222222</v>
      </c>
      <c r="E29" s="82" t="s">
        <v>81</v>
      </c>
      <c r="F29" s="49">
        <v>25</v>
      </c>
      <c r="G29" s="35">
        <v>1</v>
      </c>
      <c r="H29" s="49">
        <v>32</v>
      </c>
      <c r="I29" s="36"/>
      <c r="K29" s="35"/>
      <c r="L29" s="44">
        <v>70</v>
      </c>
      <c r="M29" s="35"/>
      <c r="N29" s="49">
        <v>34</v>
      </c>
      <c r="O29" s="35"/>
      <c r="P29" s="49">
        <v>45</v>
      </c>
      <c r="Q29" s="35"/>
      <c r="R29" s="49">
        <v>45</v>
      </c>
      <c r="S29" s="35"/>
      <c r="U29" s="35"/>
      <c r="V29" s="58">
        <v>29</v>
      </c>
      <c r="W29" s="35"/>
      <c r="X29" s="38">
        <v>28</v>
      </c>
      <c r="Y29" s="35"/>
      <c r="Z29" s="4">
        <v>90</v>
      </c>
      <c r="AA29" s="35">
        <v>1</v>
      </c>
      <c r="AB29" s="46">
        <v>80</v>
      </c>
      <c r="AC29" s="35"/>
      <c r="AE29" s="35"/>
      <c r="AG29" s="35"/>
      <c r="AH29" s="39"/>
      <c r="AI29" s="35"/>
      <c r="AK29" s="35"/>
      <c r="AL29" s="39"/>
      <c r="AM29" s="35"/>
      <c r="AN29" s="38">
        <v>6</v>
      </c>
      <c r="AO29" s="51"/>
      <c r="AP29" s="41"/>
      <c r="AQ29" s="42"/>
      <c r="AR29" s="41"/>
      <c r="AS29" s="42"/>
      <c r="AT29" s="39"/>
      <c r="AU29" s="35"/>
      <c r="AW29" s="35"/>
      <c r="AY29" s="35"/>
      <c r="BA29" s="35"/>
      <c r="BC29" s="35"/>
      <c r="BE29" s="35"/>
      <c r="BG29" s="35"/>
      <c r="BI29" s="35"/>
      <c r="BK29" s="35"/>
      <c r="BL29" s="43">
        <f t="shared" si="1"/>
        <v>484</v>
      </c>
      <c r="BM29" s="43">
        <f t="shared" si="1"/>
        <v>2</v>
      </c>
      <c r="BO29" s="4">
        <f t="shared" si="2"/>
        <v>1.6894722144652333E-2</v>
      </c>
      <c r="BP29" s="4">
        <f t="shared" si="3"/>
        <v>0.4396382140308418</v>
      </c>
    </row>
    <row r="30" spans="1:68" ht="13.2" customHeight="1" x14ac:dyDescent="0.3">
      <c r="A30" s="5" t="s">
        <v>56</v>
      </c>
      <c r="B30" s="43" t="s">
        <v>57</v>
      </c>
      <c r="C30" s="59">
        <v>35882</v>
      </c>
      <c r="D30" s="34">
        <f t="shared" si="0"/>
        <v>23.605555555555554</v>
      </c>
      <c r="E30" s="82" t="s">
        <v>83</v>
      </c>
      <c r="G30" s="35"/>
      <c r="I30" s="35"/>
      <c r="K30" s="35"/>
      <c r="M30" s="35"/>
      <c r="O30" s="35"/>
      <c r="Q30" s="35"/>
      <c r="S30" s="35"/>
      <c r="U30" s="35"/>
      <c r="W30" s="35"/>
      <c r="Y30" s="35"/>
      <c r="AA30" s="35"/>
      <c r="AC30" s="35"/>
      <c r="AE30" s="35"/>
      <c r="AG30" s="35"/>
      <c r="AH30" s="39"/>
      <c r="AI30" s="35"/>
      <c r="AK30" s="35"/>
      <c r="AL30" s="39"/>
      <c r="AM30" s="35"/>
      <c r="AO30" s="35"/>
      <c r="AQ30" s="35"/>
      <c r="AR30" s="39"/>
      <c r="AS30" s="35"/>
      <c r="AT30" s="39">
        <v>90</v>
      </c>
      <c r="AU30" s="35">
        <v>2</v>
      </c>
      <c r="AV30" s="4">
        <v>90</v>
      </c>
      <c r="AW30" s="40"/>
      <c r="AX30" s="38">
        <v>45</v>
      </c>
      <c r="AY30" s="35"/>
      <c r="AZ30" s="4">
        <v>90</v>
      </c>
      <c r="BA30" s="35"/>
      <c r="BB30" s="46">
        <v>45</v>
      </c>
      <c r="BC30" s="35"/>
      <c r="BD30" s="38">
        <v>31</v>
      </c>
      <c r="BE30" s="35"/>
      <c r="BF30" s="38">
        <v>45</v>
      </c>
      <c r="BG30" s="35"/>
      <c r="BI30" s="35"/>
      <c r="BJ30" s="38">
        <v>45</v>
      </c>
      <c r="BK30" s="35"/>
      <c r="BL30" s="43">
        <f t="shared" si="1"/>
        <v>481</v>
      </c>
      <c r="BM30" s="43">
        <f t="shared" si="1"/>
        <v>2</v>
      </c>
      <c r="BO30" s="4">
        <f t="shared" si="2"/>
        <v>1.6790002792516058E-2</v>
      </c>
      <c r="BP30" s="4">
        <f t="shared" si="3"/>
        <v>0.39633734369667073</v>
      </c>
    </row>
    <row r="31" spans="1:68" ht="13.2" customHeight="1" x14ac:dyDescent="0.3">
      <c r="A31" s="5" t="s">
        <v>58</v>
      </c>
      <c r="B31" s="43" t="s">
        <v>19</v>
      </c>
      <c r="C31" s="59">
        <v>36540</v>
      </c>
      <c r="D31" s="34">
        <f t="shared" si="0"/>
        <v>21.808333333333334</v>
      </c>
      <c r="E31" s="82" t="s">
        <v>81</v>
      </c>
      <c r="G31" s="35"/>
      <c r="I31" s="35"/>
      <c r="K31" s="35"/>
      <c r="M31" s="35"/>
      <c r="O31" s="35"/>
      <c r="Q31" s="35"/>
      <c r="S31" s="35"/>
      <c r="U31" s="35"/>
      <c r="W31" s="35"/>
      <c r="Y31" s="35"/>
      <c r="AA31" s="35"/>
      <c r="AC31" s="35"/>
      <c r="AE31" s="35"/>
      <c r="AG31" s="35"/>
      <c r="AH31" s="39"/>
      <c r="AI31" s="35"/>
      <c r="AJ31" s="38">
        <v>14</v>
      </c>
      <c r="AK31" s="40"/>
      <c r="AL31" s="39">
        <v>90</v>
      </c>
      <c r="AM31" s="40"/>
      <c r="AN31" s="38">
        <v>28</v>
      </c>
      <c r="AO31" s="35"/>
      <c r="AP31" s="46">
        <v>76</v>
      </c>
      <c r="AQ31" s="35">
        <v>1</v>
      </c>
      <c r="AR31" s="50">
        <v>72</v>
      </c>
      <c r="AS31" s="35"/>
      <c r="AT31" s="47">
        <v>22</v>
      </c>
      <c r="AU31" s="35"/>
      <c r="AV31" s="46">
        <v>58</v>
      </c>
      <c r="AW31" s="35"/>
      <c r="AY31" s="35"/>
      <c r="BA31" s="35"/>
      <c r="BC31" s="35"/>
      <c r="BD31" s="38">
        <v>31</v>
      </c>
      <c r="BE31" s="35"/>
      <c r="BF31" s="46">
        <v>74</v>
      </c>
      <c r="BG31" s="35"/>
      <c r="BI31" s="35"/>
      <c r="BK31" s="35"/>
      <c r="BL31" s="43">
        <f t="shared" si="1"/>
        <v>465</v>
      </c>
      <c r="BM31" s="43">
        <f t="shared" si="1"/>
        <v>1</v>
      </c>
      <c r="BO31" s="4">
        <f t="shared" si="2"/>
        <v>1.6231499581122591E-2</v>
      </c>
      <c r="BP31" s="4">
        <f t="shared" si="3"/>
        <v>0.35398195336498184</v>
      </c>
    </row>
    <row r="32" spans="1:68" ht="13.2" customHeight="1" x14ac:dyDescent="0.3">
      <c r="A32" s="5" t="s">
        <v>59</v>
      </c>
      <c r="B32" s="43" t="s">
        <v>24</v>
      </c>
      <c r="C32" s="59">
        <v>35527</v>
      </c>
      <c r="D32" s="34">
        <f t="shared" si="0"/>
        <v>24.580555555555556</v>
      </c>
      <c r="E32" s="82" t="s">
        <v>81</v>
      </c>
      <c r="G32" s="35"/>
      <c r="I32" s="35"/>
      <c r="J32" s="44">
        <v>70</v>
      </c>
      <c r="K32" s="35"/>
      <c r="L32" s="44">
        <v>70</v>
      </c>
      <c r="M32" s="35"/>
      <c r="N32" s="44">
        <v>56</v>
      </c>
      <c r="O32" s="35">
        <v>1</v>
      </c>
      <c r="P32" s="49">
        <v>33</v>
      </c>
      <c r="Q32" s="35"/>
      <c r="R32" s="44">
        <v>68</v>
      </c>
      <c r="S32" s="35"/>
      <c r="T32" s="49">
        <v>16</v>
      </c>
      <c r="U32" s="35"/>
      <c r="W32" s="35"/>
      <c r="X32" s="38">
        <v>19</v>
      </c>
      <c r="Y32" s="35"/>
      <c r="AA32" s="35"/>
      <c r="AC32" s="35"/>
      <c r="AE32" s="35"/>
      <c r="AG32" s="35"/>
      <c r="AH32" s="39"/>
      <c r="AI32" s="35"/>
      <c r="AJ32" s="46">
        <v>61</v>
      </c>
      <c r="AK32" s="35"/>
      <c r="AL32" s="50">
        <v>45</v>
      </c>
      <c r="AM32" s="40"/>
      <c r="AO32" s="35"/>
      <c r="AQ32" s="35"/>
      <c r="AR32" s="39"/>
      <c r="AS32" s="35"/>
      <c r="AT32" s="39"/>
      <c r="AU32" s="35"/>
      <c r="AW32" s="35"/>
      <c r="AY32" s="35"/>
      <c r="BA32" s="35"/>
      <c r="BC32" s="35"/>
      <c r="BE32" s="35"/>
      <c r="BG32" s="35"/>
      <c r="BI32" s="35"/>
      <c r="BK32" s="35"/>
      <c r="BL32" s="43">
        <f t="shared" si="1"/>
        <v>438</v>
      </c>
      <c r="BM32" s="43">
        <f t="shared" si="1"/>
        <v>1</v>
      </c>
      <c r="BO32" s="4">
        <f t="shared" si="2"/>
        <v>1.5289025411896119E-2</v>
      </c>
      <c r="BP32" s="4">
        <f t="shared" si="3"/>
        <v>0.3758127385274132</v>
      </c>
    </row>
    <row r="33" spans="1:68" ht="13.2" customHeight="1" x14ac:dyDescent="0.3">
      <c r="A33" s="5" t="s">
        <v>60</v>
      </c>
      <c r="B33" s="43" t="s">
        <v>61</v>
      </c>
      <c r="C33" s="59">
        <v>36618</v>
      </c>
      <c r="D33" s="34">
        <f t="shared" si="0"/>
        <v>21.594444444444445</v>
      </c>
      <c r="E33" s="82" t="s">
        <v>83</v>
      </c>
      <c r="G33" s="35"/>
      <c r="I33" s="35"/>
      <c r="K33" s="35"/>
      <c r="M33" s="35"/>
      <c r="O33" s="35"/>
      <c r="Q33" s="35"/>
      <c r="S33" s="35"/>
      <c r="U33" s="35"/>
      <c r="W33" s="35"/>
      <c r="Y33" s="35"/>
      <c r="AA33" s="35"/>
      <c r="AC33" s="35"/>
      <c r="AE33" s="35"/>
      <c r="AG33" s="35"/>
      <c r="AH33" s="47">
        <v>33</v>
      </c>
      <c r="AI33" s="35"/>
      <c r="AJ33" s="4">
        <v>90</v>
      </c>
      <c r="AK33" s="35"/>
      <c r="AL33" s="47">
        <v>45</v>
      </c>
      <c r="AM33" s="35"/>
      <c r="AN33" s="4">
        <v>90</v>
      </c>
      <c r="AO33" s="40"/>
      <c r="AP33" s="41"/>
      <c r="AQ33" s="42"/>
      <c r="AR33" s="50">
        <v>72</v>
      </c>
      <c r="AS33" s="35"/>
      <c r="AT33" s="39"/>
      <c r="AU33" s="35"/>
      <c r="AW33" s="35"/>
      <c r="AX33" s="46">
        <v>45</v>
      </c>
      <c r="AY33" s="35"/>
      <c r="AZ33" s="38">
        <v>28</v>
      </c>
      <c r="BA33" s="35"/>
      <c r="BC33" s="35"/>
      <c r="BE33" s="35"/>
      <c r="BG33" s="35"/>
      <c r="BI33" s="35"/>
      <c r="BK33" s="35"/>
      <c r="BL33" s="43">
        <f t="shared" si="1"/>
        <v>403</v>
      </c>
      <c r="BM33" s="43">
        <f t="shared" si="1"/>
        <v>0</v>
      </c>
      <c r="BO33" s="4">
        <f t="shared" si="2"/>
        <v>1.4067299636972912E-2</v>
      </c>
      <c r="BP33" s="4">
        <f t="shared" si="3"/>
        <v>0.30377552049396506</v>
      </c>
    </row>
    <row r="34" spans="1:68" ht="13.2" customHeight="1" x14ac:dyDescent="0.3">
      <c r="A34" s="5" t="s">
        <v>62</v>
      </c>
      <c r="B34" s="43" t="s">
        <v>63</v>
      </c>
      <c r="C34" s="61">
        <v>33573</v>
      </c>
      <c r="D34" s="34">
        <f t="shared" si="0"/>
        <v>29.930555555555557</v>
      </c>
      <c r="E34" s="82" t="s">
        <v>81</v>
      </c>
      <c r="G34" s="35"/>
      <c r="I34" s="35"/>
      <c r="J34" s="49">
        <v>28</v>
      </c>
      <c r="K34" s="35"/>
      <c r="M34" s="35"/>
      <c r="N34" s="4">
        <v>90</v>
      </c>
      <c r="O34" s="35"/>
      <c r="P34" s="49">
        <v>0</v>
      </c>
      <c r="Q34" s="35"/>
      <c r="R34" s="4">
        <v>90</v>
      </c>
      <c r="S34" s="35"/>
      <c r="T34" s="49">
        <v>16</v>
      </c>
      <c r="U34" s="35"/>
      <c r="V34" s="38">
        <v>4</v>
      </c>
      <c r="W34" s="35"/>
      <c r="X34" s="4">
        <v>90</v>
      </c>
      <c r="Y34" s="40"/>
      <c r="AA34" s="35"/>
      <c r="AC34" s="35"/>
      <c r="AE34" s="35"/>
      <c r="AG34" s="35"/>
      <c r="AH34" s="39"/>
      <c r="AI34" s="35"/>
      <c r="AK34" s="35"/>
      <c r="AL34" s="39"/>
      <c r="AM34" s="35"/>
      <c r="AO34" s="35"/>
      <c r="AQ34" s="35"/>
      <c r="AR34" s="39"/>
      <c r="AS34" s="35"/>
      <c r="AT34" s="39"/>
      <c r="AU34" s="35"/>
      <c r="AW34" s="35"/>
      <c r="AY34" s="35"/>
      <c r="BA34" s="35"/>
      <c r="BC34" s="35"/>
      <c r="BE34" s="35"/>
      <c r="BG34" s="35"/>
      <c r="BI34" s="35"/>
      <c r="BK34" s="35"/>
      <c r="BL34" s="43">
        <f t="shared" si="1"/>
        <v>318</v>
      </c>
      <c r="BM34" s="43">
        <f t="shared" si="1"/>
        <v>0</v>
      </c>
      <c r="BO34" s="4">
        <f t="shared" si="2"/>
        <v>1.1100251326445126E-2</v>
      </c>
      <c r="BP34" s="4">
        <f t="shared" si="3"/>
        <v>0.33223668900679509</v>
      </c>
    </row>
    <row r="35" spans="1:68" ht="13.2" customHeight="1" x14ac:dyDescent="0.3">
      <c r="A35" s="5" t="s">
        <v>64</v>
      </c>
      <c r="B35" s="43" t="s">
        <v>19</v>
      </c>
      <c r="C35" s="61">
        <v>36190</v>
      </c>
      <c r="D35" s="34">
        <f t="shared" si="0"/>
        <v>22.766666666666666</v>
      </c>
      <c r="E35" s="82" t="s">
        <v>81</v>
      </c>
      <c r="G35" s="35"/>
      <c r="I35" s="35"/>
      <c r="K35" s="35"/>
      <c r="M35" s="35"/>
      <c r="O35" s="35"/>
      <c r="Q35" s="35"/>
      <c r="S35" s="35"/>
      <c r="U35" s="35"/>
      <c r="W35" s="35"/>
      <c r="Y35" s="35"/>
      <c r="AA35" s="35"/>
      <c r="AC35" s="35"/>
      <c r="AE35" s="35"/>
      <c r="AG35" s="35"/>
      <c r="AH35" s="39"/>
      <c r="AI35" s="35"/>
      <c r="AK35" s="35"/>
      <c r="AL35" s="39"/>
      <c r="AM35" s="35"/>
      <c r="AO35" s="35"/>
      <c r="AQ35" s="35"/>
      <c r="AR35" s="39">
        <v>90</v>
      </c>
      <c r="AS35" s="35"/>
      <c r="AT35" s="39"/>
      <c r="AU35" s="35"/>
      <c r="AV35" s="38">
        <v>2</v>
      </c>
      <c r="AW35" s="35"/>
      <c r="AX35" s="38">
        <v>30</v>
      </c>
      <c r="AY35" s="35"/>
      <c r="AZ35" s="46">
        <v>62</v>
      </c>
      <c r="BA35" s="35"/>
      <c r="BC35" s="35"/>
      <c r="BD35" s="46">
        <v>59</v>
      </c>
      <c r="BE35" s="35"/>
      <c r="BG35" s="35"/>
      <c r="BI35" s="35"/>
      <c r="BJ35" s="46">
        <v>45</v>
      </c>
      <c r="BK35" s="35"/>
      <c r="BL35" s="43">
        <f t="shared" si="1"/>
        <v>288</v>
      </c>
      <c r="BM35" s="43">
        <f t="shared" si="1"/>
        <v>0</v>
      </c>
      <c r="BO35" s="4">
        <f t="shared" si="2"/>
        <v>1.005305780508238E-2</v>
      </c>
      <c r="BP35" s="4">
        <f t="shared" si="3"/>
        <v>0.22887461602904216</v>
      </c>
    </row>
    <row r="36" spans="1:68" ht="13.2" customHeight="1" x14ac:dyDescent="0.3">
      <c r="A36" s="5" t="s">
        <v>65</v>
      </c>
      <c r="B36" s="43" t="s">
        <v>40</v>
      </c>
      <c r="C36" s="61">
        <v>34680</v>
      </c>
      <c r="D36" s="34">
        <f t="shared" si="0"/>
        <v>26.9</v>
      </c>
      <c r="E36" s="82" t="s">
        <v>81</v>
      </c>
      <c r="G36" s="35"/>
      <c r="I36" s="35"/>
      <c r="K36" s="35"/>
      <c r="M36" s="35"/>
      <c r="O36" s="35"/>
      <c r="Q36" s="35"/>
      <c r="S36" s="35"/>
      <c r="U36" s="35"/>
      <c r="W36" s="35"/>
      <c r="Y36" s="35"/>
      <c r="AA36" s="35"/>
      <c r="AC36" s="35"/>
      <c r="AE36" s="35"/>
      <c r="AG36" s="35"/>
      <c r="AH36" s="39"/>
      <c r="AI36" s="35"/>
      <c r="AK36" s="35"/>
      <c r="AL36" s="39"/>
      <c r="AM36" s="35"/>
      <c r="AO36" s="35"/>
      <c r="AP36" s="38">
        <v>24</v>
      </c>
      <c r="AQ36" s="35"/>
      <c r="AR36" s="50">
        <v>63</v>
      </c>
      <c r="AS36" s="35">
        <v>1</v>
      </c>
      <c r="AT36" s="39"/>
      <c r="AU36" s="35"/>
      <c r="AV36" s="46">
        <v>45</v>
      </c>
      <c r="AW36" s="35"/>
      <c r="AY36" s="35"/>
      <c r="BA36" s="35"/>
      <c r="BB36" s="46">
        <v>64</v>
      </c>
      <c r="BC36" s="35"/>
      <c r="BE36" s="35"/>
      <c r="BF36" s="46">
        <v>58</v>
      </c>
      <c r="BG36" s="40"/>
      <c r="BI36" s="35"/>
      <c r="BJ36" s="38">
        <v>19</v>
      </c>
      <c r="BK36" s="35"/>
      <c r="BL36" s="43">
        <f t="shared" si="1"/>
        <v>273</v>
      </c>
      <c r="BM36" s="43">
        <f t="shared" si="1"/>
        <v>1</v>
      </c>
      <c r="BO36" s="4">
        <f t="shared" si="2"/>
        <v>9.5294610444010049E-3</v>
      </c>
      <c r="BP36" s="4">
        <f t="shared" si="3"/>
        <v>0.25634250209438703</v>
      </c>
    </row>
    <row r="37" spans="1:68" ht="13.2" customHeight="1" x14ac:dyDescent="0.3">
      <c r="A37" s="5" t="s">
        <v>66</v>
      </c>
      <c r="B37" s="43" t="s">
        <v>19</v>
      </c>
      <c r="C37" s="61">
        <v>36008</v>
      </c>
      <c r="D37" s="34">
        <f t="shared" si="0"/>
        <v>23.263888888888889</v>
      </c>
      <c r="E37" s="82" t="s">
        <v>82</v>
      </c>
      <c r="G37" s="35"/>
      <c r="I37" s="35"/>
      <c r="K37" s="35"/>
      <c r="M37" s="35"/>
      <c r="O37" s="35"/>
      <c r="Q37" s="35"/>
      <c r="S37" s="35"/>
      <c r="U37" s="35"/>
      <c r="W37" s="35"/>
      <c r="Y37" s="35"/>
      <c r="AA37" s="35"/>
      <c r="AC37" s="35"/>
      <c r="AE37" s="35"/>
      <c r="AG37" s="35"/>
      <c r="AH37" s="39"/>
      <c r="AI37" s="35"/>
      <c r="AK37" s="35"/>
      <c r="AL37" s="39"/>
      <c r="AM37" s="35"/>
      <c r="AO37" s="35"/>
      <c r="AQ37" s="35"/>
      <c r="AR37" s="39"/>
      <c r="AS37" s="35"/>
      <c r="AT37" s="39"/>
      <c r="AU37" s="35"/>
      <c r="AW37" s="35"/>
      <c r="AY37" s="35"/>
      <c r="BA37" s="35"/>
      <c r="BC37" s="35"/>
      <c r="BE37" s="35"/>
      <c r="BF37" s="4">
        <v>90</v>
      </c>
      <c r="BG37" s="35">
        <v>-1</v>
      </c>
      <c r="BH37" s="4">
        <v>90</v>
      </c>
      <c r="BI37" s="35"/>
      <c r="BJ37" s="4">
        <v>90</v>
      </c>
      <c r="BK37" s="35"/>
      <c r="BL37" s="43">
        <f t="shared" si="1"/>
        <v>270</v>
      </c>
      <c r="BM37" s="43">
        <f t="shared" si="1"/>
        <v>-1</v>
      </c>
      <c r="BO37" s="4">
        <f t="shared" si="2"/>
        <v>9.4247416922647303E-3</v>
      </c>
      <c r="BP37" s="4">
        <f t="shared" si="3"/>
        <v>0.21925614353532533</v>
      </c>
    </row>
    <row r="38" spans="1:68" ht="13.2" customHeight="1" x14ac:dyDescent="0.3">
      <c r="A38" s="5" t="s">
        <v>67</v>
      </c>
      <c r="B38" s="43" t="s">
        <v>19</v>
      </c>
      <c r="C38" s="61">
        <v>31864</v>
      </c>
      <c r="D38" s="34">
        <f t="shared" si="0"/>
        <v>34.605555555555554</v>
      </c>
      <c r="E38" s="82" t="s">
        <v>81</v>
      </c>
      <c r="F38" s="49">
        <v>2</v>
      </c>
      <c r="G38" s="35"/>
      <c r="H38" s="49">
        <v>13</v>
      </c>
      <c r="I38" s="35"/>
      <c r="J38" s="49">
        <v>45</v>
      </c>
      <c r="K38" s="35"/>
      <c r="M38" s="35"/>
      <c r="O38" s="35"/>
      <c r="Q38" s="35"/>
      <c r="S38" s="35"/>
      <c r="U38" s="35"/>
      <c r="V38" s="37"/>
      <c r="W38" s="35"/>
      <c r="Y38" s="35"/>
      <c r="Z38" s="38">
        <v>45</v>
      </c>
      <c r="AA38" s="35"/>
      <c r="AB38" s="38">
        <v>24</v>
      </c>
      <c r="AC38" s="35"/>
      <c r="AD38" s="38">
        <v>8</v>
      </c>
      <c r="AE38" s="35"/>
      <c r="AF38" s="46">
        <v>71</v>
      </c>
      <c r="AG38" s="40"/>
      <c r="AH38" s="39"/>
      <c r="AI38" s="35"/>
      <c r="AK38" s="35"/>
      <c r="AL38" s="39"/>
      <c r="AM38" s="35"/>
      <c r="AO38" s="35"/>
      <c r="AQ38" s="35"/>
      <c r="AR38" s="47">
        <v>27</v>
      </c>
      <c r="AS38" s="35"/>
      <c r="AT38" s="39"/>
      <c r="AU38" s="35"/>
      <c r="AW38" s="35"/>
      <c r="AY38" s="35"/>
      <c r="BA38" s="35"/>
      <c r="BC38" s="35"/>
      <c r="BE38" s="35"/>
      <c r="BG38" s="35"/>
      <c r="BI38" s="35"/>
      <c r="BK38" s="35"/>
      <c r="BL38" s="43">
        <f t="shared" si="1"/>
        <v>235</v>
      </c>
      <c r="BM38" s="43">
        <f t="shared" si="1"/>
        <v>0</v>
      </c>
      <c r="BO38" s="4">
        <f t="shared" si="2"/>
        <v>8.2030159173415249E-3</v>
      </c>
      <c r="BP38" s="4">
        <f t="shared" si="3"/>
        <v>0.28386992305066866</v>
      </c>
    </row>
    <row r="39" spans="1:68" ht="13.2" customHeight="1" x14ac:dyDescent="0.3">
      <c r="A39" s="5" t="s">
        <v>68</v>
      </c>
      <c r="B39" s="43" t="s">
        <v>19</v>
      </c>
      <c r="C39" s="61">
        <v>37848</v>
      </c>
      <c r="D39" s="34">
        <f t="shared" si="0"/>
        <v>18.225000000000001</v>
      </c>
      <c r="E39" s="82" t="s">
        <v>81</v>
      </c>
      <c r="G39" s="35"/>
      <c r="I39" s="35"/>
      <c r="K39" s="35"/>
      <c r="M39" s="35"/>
      <c r="O39" s="35"/>
      <c r="Q39" s="35"/>
      <c r="S39" s="35"/>
      <c r="U39" s="35"/>
      <c r="W39" s="35"/>
      <c r="Y39" s="35"/>
      <c r="AA39" s="35"/>
      <c r="AC39" s="35"/>
      <c r="AE39" s="35"/>
      <c r="AG39" s="35"/>
      <c r="AH39" s="39"/>
      <c r="AI39" s="35"/>
      <c r="AK39" s="35"/>
      <c r="AL39" s="39"/>
      <c r="AM39" s="35"/>
      <c r="AO39" s="35"/>
      <c r="AQ39" s="35"/>
      <c r="AR39" s="47">
        <v>18</v>
      </c>
      <c r="AS39" s="35"/>
      <c r="AT39" s="39"/>
      <c r="AU39" s="35"/>
      <c r="AW39" s="35"/>
      <c r="AY39" s="35"/>
      <c r="BA39" s="35"/>
      <c r="BC39" s="35"/>
      <c r="BE39" s="35"/>
      <c r="BF39" s="46">
        <v>58</v>
      </c>
      <c r="BG39" s="35">
        <v>1</v>
      </c>
      <c r="BH39" s="38">
        <v>12</v>
      </c>
      <c r="BI39" s="35"/>
      <c r="BJ39" s="46">
        <v>82</v>
      </c>
      <c r="BK39" s="35"/>
      <c r="BL39" s="43">
        <f t="shared" si="1"/>
        <v>170</v>
      </c>
      <c r="BM39" s="43">
        <f t="shared" si="1"/>
        <v>1</v>
      </c>
      <c r="BO39" s="4">
        <f t="shared" si="2"/>
        <v>5.9340966210555714E-3</v>
      </c>
      <c r="BP39" s="4">
        <f t="shared" si="3"/>
        <v>0.1081489109187378</v>
      </c>
    </row>
    <row r="40" spans="1:68" ht="13.2" customHeight="1" x14ac:dyDescent="0.3">
      <c r="A40" s="5" t="s">
        <v>69</v>
      </c>
      <c r="B40" s="43" t="s">
        <v>57</v>
      </c>
      <c r="C40" s="61">
        <v>36552</v>
      </c>
      <c r="D40" s="34">
        <f t="shared" si="0"/>
        <v>21.774999999999999</v>
      </c>
      <c r="E40" s="82" t="s">
        <v>81</v>
      </c>
      <c r="G40" s="35"/>
      <c r="I40" s="35"/>
      <c r="J40" s="49">
        <v>45</v>
      </c>
      <c r="K40" s="35">
        <v>1</v>
      </c>
      <c r="L40" s="49">
        <v>20</v>
      </c>
      <c r="M40" s="35"/>
      <c r="O40" s="35"/>
      <c r="Q40" s="35"/>
      <c r="R40" s="49">
        <v>22</v>
      </c>
      <c r="S40" s="35"/>
      <c r="U40" s="35"/>
      <c r="W40" s="35"/>
      <c r="Y40" s="35"/>
      <c r="Z40" s="38">
        <v>30</v>
      </c>
      <c r="AA40" s="35">
        <v>1</v>
      </c>
      <c r="AB40" s="38">
        <v>10</v>
      </c>
      <c r="AC40" s="35"/>
      <c r="AD40" s="38">
        <v>33</v>
      </c>
      <c r="AE40" s="35"/>
      <c r="AG40" s="35"/>
      <c r="AH40" s="39"/>
      <c r="AI40" s="35"/>
      <c r="AK40" s="35"/>
      <c r="AL40" s="39"/>
      <c r="AM40" s="35"/>
      <c r="AO40" s="35"/>
      <c r="AQ40" s="35"/>
      <c r="AR40" s="39"/>
      <c r="AS40" s="35"/>
      <c r="AT40" s="39"/>
      <c r="AU40" s="35"/>
      <c r="AW40" s="35"/>
      <c r="AY40" s="35"/>
      <c r="BA40" s="35"/>
      <c r="BC40" s="35"/>
      <c r="BE40" s="35"/>
      <c r="BG40" s="35"/>
      <c r="BI40" s="35"/>
      <c r="BK40" s="35"/>
      <c r="BL40" s="43">
        <f t="shared" si="1"/>
        <v>160</v>
      </c>
      <c r="BM40" s="43">
        <f t="shared" si="1"/>
        <v>2</v>
      </c>
      <c r="BO40" s="4">
        <f t="shared" si="2"/>
        <v>5.5850321139346553E-3</v>
      </c>
      <c r="BP40" s="4">
        <f t="shared" si="3"/>
        <v>0.12161407428092712</v>
      </c>
    </row>
    <row r="41" spans="1:68" ht="13.2" customHeight="1" x14ac:dyDescent="0.3">
      <c r="A41" s="5" t="s">
        <v>70</v>
      </c>
      <c r="B41" s="43" t="s">
        <v>44</v>
      </c>
      <c r="C41" s="61">
        <v>35195</v>
      </c>
      <c r="D41" s="34">
        <f t="shared" si="0"/>
        <v>25.488888888888887</v>
      </c>
      <c r="E41" s="82" t="s">
        <v>83</v>
      </c>
      <c r="G41" s="35"/>
      <c r="I41" s="35"/>
      <c r="K41" s="35"/>
      <c r="M41" s="35"/>
      <c r="O41" s="35"/>
      <c r="Q41" s="35"/>
      <c r="S41" s="35"/>
      <c r="U41" s="35"/>
      <c r="W41" s="35"/>
      <c r="Y41" s="35"/>
      <c r="AA41" s="35"/>
      <c r="AC41" s="35"/>
      <c r="AE41" s="35"/>
      <c r="AG41" s="35"/>
      <c r="AH41" s="39"/>
      <c r="AI41" s="35"/>
      <c r="AK41" s="35"/>
      <c r="AL41" s="39"/>
      <c r="AM41" s="35"/>
      <c r="AO41" s="35"/>
      <c r="AP41" s="38">
        <v>14</v>
      </c>
      <c r="AQ41" s="35"/>
      <c r="AR41" s="39"/>
      <c r="AS41" s="35"/>
      <c r="AT41" s="47">
        <v>30</v>
      </c>
      <c r="AU41" s="35">
        <v>1</v>
      </c>
      <c r="AW41" s="35"/>
      <c r="AY41" s="35"/>
      <c r="BA41" s="35"/>
      <c r="BC41" s="35"/>
      <c r="BE41" s="35"/>
      <c r="BG41" s="35"/>
      <c r="BI41" s="35"/>
      <c r="BK41" s="35"/>
      <c r="BL41" s="43">
        <f t="shared" si="1"/>
        <v>44</v>
      </c>
      <c r="BM41" s="43">
        <f t="shared" si="1"/>
        <v>1</v>
      </c>
      <c r="BO41" s="4">
        <f t="shared" si="2"/>
        <v>1.5358838313320302E-3</v>
      </c>
      <c r="BP41" s="4">
        <f t="shared" si="3"/>
        <v>3.9147972323063079E-2</v>
      </c>
    </row>
    <row r="42" spans="1:68" x14ac:dyDescent="0.3">
      <c r="B42" s="43"/>
      <c r="C42" s="61"/>
      <c r="D42" s="35"/>
      <c r="E42" s="60"/>
      <c r="G42" s="35"/>
      <c r="I42" s="35"/>
      <c r="K42" s="35"/>
      <c r="M42" s="35"/>
      <c r="O42" s="35"/>
      <c r="Q42" s="35"/>
      <c r="S42" s="35"/>
      <c r="U42" s="35"/>
      <c r="W42" s="35"/>
      <c r="Y42" s="35"/>
      <c r="AA42" s="35"/>
      <c r="AC42" s="35"/>
      <c r="AE42" s="35"/>
      <c r="AG42" s="35"/>
      <c r="AH42" s="39"/>
      <c r="AI42" s="35"/>
      <c r="AK42" s="35"/>
      <c r="AL42" s="39"/>
      <c r="AM42" s="35"/>
      <c r="AO42" s="35"/>
      <c r="AQ42" s="35"/>
      <c r="AR42" s="39"/>
      <c r="AS42" s="35"/>
      <c r="AT42" s="39"/>
      <c r="AU42" s="35"/>
      <c r="AW42" s="35"/>
      <c r="AY42" s="35"/>
      <c r="BA42" s="35"/>
      <c r="BC42" s="35"/>
      <c r="BE42" s="35"/>
      <c r="BG42" s="35"/>
      <c r="BI42" s="35"/>
      <c r="BK42" s="35"/>
      <c r="BL42" s="43"/>
      <c r="BM42" s="43"/>
    </row>
    <row r="43" spans="1:68" x14ac:dyDescent="0.3">
      <c r="A43" s="60" t="s">
        <v>71</v>
      </c>
      <c r="B43" s="43"/>
      <c r="C43" s="61"/>
      <c r="D43" s="35"/>
      <c r="E43" s="60"/>
      <c r="G43" s="35">
        <v>1</v>
      </c>
      <c r="I43" s="35"/>
      <c r="K43" s="35"/>
      <c r="M43" s="35"/>
      <c r="O43" s="35"/>
      <c r="Q43" s="35"/>
      <c r="S43" s="35"/>
      <c r="U43" s="35"/>
      <c r="W43" s="35"/>
      <c r="Y43" s="35"/>
      <c r="AA43" s="35"/>
      <c r="AC43" s="35"/>
      <c r="AE43" s="35"/>
      <c r="AG43" s="35"/>
      <c r="AH43" s="39"/>
      <c r="AI43" s="35"/>
      <c r="AK43" s="35"/>
      <c r="AL43" s="39"/>
      <c r="AM43" s="35"/>
      <c r="AO43" s="35"/>
      <c r="AQ43" s="35"/>
      <c r="AR43" s="39"/>
      <c r="AS43" s="35"/>
      <c r="AT43" s="39"/>
      <c r="AU43" s="35"/>
      <c r="AW43" s="35"/>
      <c r="AY43" s="35"/>
      <c r="BA43" s="35"/>
      <c r="BC43" s="35"/>
      <c r="BE43" s="35"/>
      <c r="BG43" s="35"/>
      <c r="BI43" s="35"/>
      <c r="BK43" s="35"/>
      <c r="BL43" s="43"/>
      <c r="BM43" s="43">
        <f>+G43+I43+K43+M43+O43+Q43+S43+U43+W43+Y43+AA43+AK43+AC43+AE43+AG43+AQ43+AU43+AI43+AM43+AO43+AS43+AW43+AY43+BA43+BC43+BE43+BG43+BI43+BK43</f>
        <v>1</v>
      </c>
    </row>
    <row r="44" spans="1:68" x14ac:dyDescent="0.3">
      <c r="A44" s="60" t="s">
        <v>72</v>
      </c>
      <c r="B44" s="43"/>
      <c r="C44" s="61"/>
      <c r="D44" s="35"/>
      <c r="E44" s="60"/>
      <c r="G44" s="35"/>
      <c r="I44" s="35"/>
      <c r="K44" s="35"/>
      <c r="M44" s="35">
        <v>1</v>
      </c>
      <c r="O44" s="35"/>
      <c r="Q44" s="35"/>
      <c r="S44" s="35"/>
      <c r="U44" s="35"/>
      <c r="W44" s="35"/>
      <c r="Y44" s="35"/>
      <c r="AA44" s="35"/>
      <c r="AC44" s="35"/>
      <c r="AE44" s="35"/>
      <c r="AG44" s="35"/>
      <c r="AH44" s="39"/>
      <c r="AI44" s="35"/>
      <c r="AK44" s="35"/>
      <c r="AL44" s="39"/>
      <c r="AM44" s="35"/>
      <c r="AO44" s="35"/>
      <c r="AQ44" s="35"/>
      <c r="AR44" s="39"/>
      <c r="AS44" s="35"/>
      <c r="AT44" s="39"/>
      <c r="AU44" s="35"/>
      <c r="AW44" s="35"/>
      <c r="AY44" s="35"/>
      <c r="BA44" s="35"/>
      <c r="BC44" s="35"/>
      <c r="BE44" s="35"/>
      <c r="BG44" s="35"/>
      <c r="BI44" s="35"/>
      <c r="BK44" s="35"/>
      <c r="BL44" s="43"/>
      <c r="BM44" s="43">
        <f>+G44+I44+K44+M44+O44+Q44+S44+U44+W44+Y44+AA44+AK44+AC44+AE44+AG44+AQ44+AU44+AI44+AM44+AO44+AS44+AW44+AY44+BA44+BC44+BE44+BG44+BI44+BK44</f>
        <v>1</v>
      </c>
    </row>
    <row r="45" spans="1:68" x14ac:dyDescent="0.3">
      <c r="A45" s="62" t="s">
        <v>73</v>
      </c>
      <c r="B45" s="63"/>
      <c r="C45" s="64"/>
      <c r="D45" s="65"/>
      <c r="E45" s="62"/>
      <c r="F45" s="66"/>
      <c r="G45" s="65"/>
      <c r="H45" s="66"/>
      <c r="I45" s="65"/>
      <c r="J45" s="66"/>
      <c r="K45" s="65"/>
      <c r="L45" s="66"/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>
        <v>1</v>
      </c>
      <c r="AB45" s="66"/>
      <c r="AC45" s="65"/>
      <c r="AD45" s="66"/>
      <c r="AE45" s="65"/>
      <c r="AF45" s="66"/>
      <c r="AG45" s="65"/>
      <c r="AH45" s="67"/>
      <c r="AI45" s="65"/>
      <c r="AJ45" s="66"/>
      <c r="AK45" s="65"/>
      <c r="AL45" s="67"/>
      <c r="AM45" s="65"/>
      <c r="AN45" s="66"/>
      <c r="AO45" s="65"/>
      <c r="AP45" s="66"/>
      <c r="AQ45" s="65"/>
      <c r="AR45" s="67"/>
      <c r="AS45" s="65"/>
      <c r="AT45" s="67"/>
      <c r="AU45" s="65"/>
      <c r="AV45" s="66"/>
      <c r="AW45" s="65"/>
      <c r="AX45" s="66"/>
      <c r="AY45" s="65"/>
      <c r="AZ45" s="66"/>
      <c r="BA45" s="65"/>
      <c r="BB45" s="66"/>
      <c r="BC45" s="65"/>
      <c r="BD45" s="66"/>
      <c r="BE45" s="65"/>
      <c r="BF45" s="66"/>
      <c r="BG45" s="65"/>
      <c r="BH45" s="66"/>
      <c r="BI45" s="65"/>
      <c r="BJ45" s="66"/>
      <c r="BK45" s="65"/>
      <c r="BL45" s="63"/>
      <c r="BM45" s="63">
        <f>+G45+I45+K45+M45+O45+Q45+S45+U45+W45+Y45+AA45+AK45+AC45+AE45+AG45+AQ45+AU45+AI45+AM45+AO45+AS45+AW45+AY45+BA45+BC45+BE45+BG45+BI45+BK45</f>
        <v>1</v>
      </c>
    </row>
    <row r="46" spans="1:68" x14ac:dyDescent="0.3">
      <c r="C46" s="68" t="s">
        <v>74</v>
      </c>
      <c r="D46" s="69">
        <f>AVERAGE(D6:D41)</f>
        <v>26.237654320987648</v>
      </c>
      <c r="F46" s="4">
        <f>990-SUM(F6:F41)</f>
        <v>0</v>
      </c>
      <c r="H46" s="4">
        <f>990-SUM(H6:H41)</f>
        <v>0</v>
      </c>
      <c r="J46" s="4">
        <f>990-SUM(J6:J41)</f>
        <v>0</v>
      </c>
      <c r="L46" s="4">
        <f>990-SUM(L6:L41)</f>
        <v>0</v>
      </c>
      <c r="N46" s="4">
        <f>990-SUM(N6:N41)</f>
        <v>0</v>
      </c>
      <c r="P46" s="4">
        <f>990-SUM(P6:P41)</f>
        <v>0</v>
      </c>
      <c r="R46" s="4">
        <f>990-SUM(R6:R41)</f>
        <v>0</v>
      </c>
      <c r="T46" s="4">
        <f>990-SUM(T6:T41)</f>
        <v>0</v>
      </c>
      <c r="V46" s="4">
        <f>990-SUM(V6:V41)</f>
        <v>0</v>
      </c>
      <c r="X46" s="4">
        <f>990-SUM(X6:X41)</f>
        <v>0</v>
      </c>
      <c r="Z46" s="4">
        <f>990-SUM(Z6:Z41)</f>
        <v>0</v>
      </c>
      <c r="AB46" s="4">
        <f>990-SUM(AB6:AB41)</f>
        <v>0</v>
      </c>
      <c r="AD46" s="4">
        <f>990-SUM(AD6:AD41)</f>
        <v>0</v>
      </c>
      <c r="AF46" s="4">
        <f>990-SUM(AF6:AF41)</f>
        <v>0</v>
      </c>
      <c r="AH46" s="4">
        <f>990-SUM(AH6:AH41)</f>
        <v>0</v>
      </c>
      <c r="AJ46" s="4">
        <f>990-SUM(AJ6:AJ41)</f>
        <v>0</v>
      </c>
      <c r="AL46" s="4">
        <f>990-SUM(AL6:AL41)</f>
        <v>0</v>
      </c>
      <c r="AN46" s="4">
        <f>990-SUM(AN6:AN41)</f>
        <v>4</v>
      </c>
      <c r="AP46" s="4">
        <f>990-SUM(AP6:AP41)</f>
        <v>0</v>
      </c>
      <c r="AR46" s="4">
        <f>990-SUM(AR6:AR41)</f>
        <v>0</v>
      </c>
      <c r="AT46" s="4">
        <f>990-SUM(AT6:AT41)</f>
        <v>0</v>
      </c>
      <c r="AV46" s="4">
        <f>990-SUM(AV6:AV41)</f>
        <v>0</v>
      </c>
      <c r="AX46" s="4">
        <f>990-SUM(AX6:AX41)</f>
        <v>0</v>
      </c>
      <c r="AZ46" s="4">
        <f>990-SUM(AZ6:AZ41)</f>
        <v>0</v>
      </c>
      <c r="BB46" s="4">
        <f>990-SUM(BB6:BB41)</f>
        <v>39</v>
      </c>
      <c r="BD46" s="4">
        <f>990-SUM(BD6:BD41)</f>
        <v>0</v>
      </c>
      <c r="BF46" s="4">
        <f>990-SUM(BF6:BF41)</f>
        <v>0</v>
      </c>
      <c r="BH46" s="4">
        <f>990-SUM(BH6:BH41)</f>
        <v>19</v>
      </c>
      <c r="BJ46" s="4">
        <f>990-SUM(BJ6:BJ41)</f>
        <v>0</v>
      </c>
      <c r="BL46" s="4">
        <f>SUM(BL6:BL41)</f>
        <v>28648</v>
      </c>
      <c r="BM46" s="4" t="str">
        <f>IF(COUNT(BM6:BM45)=0, "", SUMIFS(BM6:BM45,BM6:BM45,"&gt;0")&amp;":"&amp;-SUMIFS(BM6:BM45,BM6:BM45,"&lt;0"))</f>
        <v>57:26</v>
      </c>
    </row>
    <row r="47" spans="1:68" x14ac:dyDescent="0.3">
      <c r="C47" s="5" t="s">
        <v>75</v>
      </c>
      <c r="D47" s="70">
        <f>SUM(BP6:BP41)</f>
        <v>26.840180330602884</v>
      </c>
    </row>
    <row r="48" spans="1:68" x14ac:dyDescent="0.3">
      <c r="F48" s="71"/>
      <c r="G48" s="72" t="s">
        <v>76</v>
      </c>
      <c r="H48" s="73" t="s">
        <v>77</v>
      </c>
      <c r="I48" s="72"/>
      <c r="J48" s="72"/>
      <c r="K48" s="74"/>
    </row>
    <row r="49" spans="6:11" x14ac:dyDescent="0.3">
      <c r="F49" s="75"/>
      <c r="G49" s="76" t="s">
        <v>76</v>
      </c>
      <c r="H49" s="77" t="s">
        <v>78</v>
      </c>
      <c r="K49" s="35"/>
    </row>
    <row r="50" spans="6:11" x14ac:dyDescent="0.3">
      <c r="F50" s="78"/>
      <c r="G50" s="66" t="s">
        <v>76</v>
      </c>
      <c r="H50" s="79" t="s">
        <v>79</v>
      </c>
      <c r="I50" s="66"/>
      <c r="J50" s="66"/>
      <c r="K50" s="65"/>
    </row>
  </sheetData>
  <mergeCells count="87">
    <mergeCell ref="BB4:BC4"/>
    <mergeCell ref="BD4:BE4"/>
    <mergeCell ref="BF4:BG4"/>
    <mergeCell ref="BH4:BI4"/>
    <mergeCell ref="BJ4:BK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F4:G4"/>
    <mergeCell ref="H4:I4"/>
    <mergeCell ref="J4:K4"/>
    <mergeCell ref="L4:M4"/>
    <mergeCell ref="N4:O4"/>
    <mergeCell ref="P4:Q4"/>
    <mergeCell ref="AZ3:BA3"/>
    <mergeCell ref="BB3:BC3"/>
    <mergeCell ref="BD3:BE3"/>
    <mergeCell ref="BF3:BG3"/>
    <mergeCell ref="BH3:BI3"/>
    <mergeCell ref="BJ3:BK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BB2:BC2"/>
    <mergeCell ref="BD2:BE2"/>
    <mergeCell ref="BF2:BG2"/>
    <mergeCell ref="BH2:BI2"/>
    <mergeCell ref="BJ2:BK2"/>
    <mergeCell ref="F3:G3"/>
    <mergeCell ref="H3:I3"/>
    <mergeCell ref="J3:K3"/>
    <mergeCell ref="L3:M3"/>
    <mergeCell ref="N3:O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U9 R17:U19 P20:U22 N13:U13 P12:U12 P14:U16 P6:AA6 AD17:AO17 AJ6:AO16 AB12:AI16 AD6:AI11 AB7:AC8 F17 F18:M22 F6:M16 AD19:AO19 AD18:AH18 AJ18:AO18 AP6:AW15 AB47:AW48 BH6:BI12 F23:U24 P7:U8 W7:AA24 R11:U11 T10:U10 AR33:AW33 AP21:AW28 AR20:AW20 AP30:AW32 AT29:AW29 AP17:AW19 AP16:AS16 AV16:AW16 F25:AA47 AB20:AO46 AP34:AW46 BH14:BI48 L48:AA48">
    <cfRule type="cellIs" dxfId="55" priority="35" operator="equal">
      <formula>90</formula>
    </cfRule>
  </conditionalFormatting>
  <conditionalFormatting sqref="G17">
    <cfRule type="cellIs" dxfId="54" priority="36" operator="equal">
      <formula>90</formula>
    </cfRule>
  </conditionalFormatting>
  <conditionalFormatting sqref="P9:Q11 P17:Q19">
    <cfRule type="cellIs" dxfId="53" priority="37" operator="equal">
      <formula>90</formula>
    </cfRule>
  </conditionalFormatting>
  <conditionalFormatting sqref="AB6:AC7 AB17:AC19 AB9:AC11">
    <cfRule type="cellIs" dxfId="52" priority="38" operator="equal">
      <formula>90</formula>
    </cfRule>
  </conditionalFormatting>
  <conditionalFormatting sqref="AK15">
    <cfRule type="cellIs" dxfId="51" priority="39" operator="equal">
      <formula>90</formula>
    </cfRule>
  </conditionalFormatting>
  <conditionalFormatting sqref="F3:AV3 BH3">
    <cfRule type="expression" dxfId="50" priority="40">
      <formula>F1=G1</formula>
    </cfRule>
    <cfRule type="expression" dxfId="49" priority="41">
      <formula>F1&lt;G1</formula>
    </cfRule>
    <cfRule type="expression" dxfId="48" priority="42">
      <formula>F1&gt;G1</formula>
    </cfRule>
  </conditionalFormatting>
  <conditionalFormatting sqref="AI18">
    <cfRule type="cellIs" dxfId="47" priority="43" operator="equal">
      <formula>90</formula>
    </cfRule>
  </conditionalFormatting>
  <conditionalFormatting sqref="AW3">
    <cfRule type="expression" dxfId="46" priority="44">
      <formula>AW1=BH1</formula>
    </cfRule>
    <cfRule type="expression" dxfId="45" priority="45">
      <formula>AW1&lt;BH1</formula>
    </cfRule>
    <cfRule type="expression" dxfId="44" priority="46">
      <formula>AW1&gt;BH1</formula>
    </cfRule>
  </conditionalFormatting>
  <conditionalFormatting sqref="BF7:BG8 AX20:BG24 AX7:BE11 AX17:BE19 AX12:BG15 AX16:BD16 BF16:BG16 AX6:BC6 AX26:BG45 AX25:BC25 BF25:BG25 AX47:BG48 AY46 BA46 BC46 BE46 BG46">
    <cfRule type="cellIs" dxfId="43" priority="47" operator="equal">
      <formula>90</formula>
    </cfRule>
  </conditionalFormatting>
  <conditionalFormatting sqref="BF6:BF7 BF17:BF19 BF9:BF11">
    <cfRule type="cellIs" dxfId="42" priority="48" operator="equal">
      <formula>90</formula>
    </cfRule>
  </conditionalFormatting>
  <conditionalFormatting sqref="BG6:BG7 BG17:BG19 BG9:BG11">
    <cfRule type="cellIs" dxfId="41" priority="49" operator="equal">
      <formula>90</formula>
    </cfRule>
  </conditionalFormatting>
  <conditionalFormatting sqref="BD7 BD17:BD19 BD9:BD11">
    <cfRule type="cellIs" dxfId="40" priority="50" operator="equal">
      <formula>90</formula>
    </cfRule>
  </conditionalFormatting>
  <conditionalFormatting sqref="BE7 BE17:BE19 BE9:BE11">
    <cfRule type="cellIs" dxfId="39" priority="51" operator="equal">
      <formula>90</formula>
    </cfRule>
  </conditionalFormatting>
  <conditionalFormatting sqref="AX3:BG3">
    <cfRule type="expression" dxfId="38" priority="52">
      <formula>AX1=AY1</formula>
    </cfRule>
    <cfRule type="expression" dxfId="37" priority="53">
      <formula>AX1&lt;AY1</formula>
    </cfRule>
    <cfRule type="expression" dxfId="36" priority="54">
      <formula>AX1&gt;AY1</formula>
    </cfRule>
  </conditionalFormatting>
  <conditionalFormatting sqref="BI3">
    <cfRule type="expression" dxfId="35" priority="55">
      <formula>BI1=#REF!</formula>
    </cfRule>
    <cfRule type="expression" dxfId="34" priority="56">
      <formula>BI1&lt;#REF!</formula>
    </cfRule>
    <cfRule type="expression" dxfId="33" priority="57">
      <formula>BI1&gt;#REF!</formula>
    </cfRule>
  </conditionalFormatting>
  <conditionalFormatting sqref="V7:V24">
    <cfRule type="cellIs" dxfId="32" priority="34" operator="equal">
      <formula>90</formula>
    </cfRule>
  </conditionalFormatting>
  <conditionalFormatting sqref="R10:S10">
    <cfRule type="cellIs" dxfId="31" priority="33" operator="equal">
      <formula>90</formula>
    </cfRule>
  </conditionalFormatting>
  <conditionalFormatting sqref="BE16">
    <cfRule type="cellIs" dxfId="30" priority="32" operator="equal">
      <formula>90</formula>
    </cfRule>
  </conditionalFormatting>
  <conditionalFormatting sqref="BJ6:BK9 BJ23:BK45 BJ11:BK16 BJ18:BK21 BJ47:BK48 BK46">
    <cfRule type="cellIs" dxfId="29" priority="25" operator="equal">
      <formula>90</formula>
    </cfRule>
  </conditionalFormatting>
  <conditionalFormatting sqref="BJ3">
    <cfRule type="expression" dxfId="28" priority="26">
      <formula>BJ1=BK1</formula>
    </cfRule>
    <cfRule type="expression" dxfId="27" priority="27">
      <formula>BJ1&lt;BK1</formula>
    </cfRule>
    <cfRule type="expression" dxfId="26" priority="28">
      <formula>BJ1&gt;BK1</formula>
    </cfRule>
  </conditionalFormatting>
  <conditionalFormatting sqref="BK3">
    <cfRule type="expression" dxfId="25" priority="29">
      <formula>BK1=#REF!</formula>
    </cfRule>
    <cfRule type="expression" dxfId="24" priority="30">
      <formula>BK1&lt;#REF!</formula>
    </cfRule>
    <cfRule type="expression" dxfId="23" priority="31">
      <formula>BK1&gt;#REF!</formula>
    </cfRule>
  </conditionalFormatting>
  <conditionalFormatting sqref="AP33:AQ33">
    <cfRule type="cellIs" dxfId="22" priority="24" operator="equal">
      <formula>90</formula>
    </cfRule>
  </conditionalFormatting>
  <conditionalFormatting sqref="AP20:AQ20">
    <cfRule type="cellIs" dxfId="21" priority="23" operator="equal">
      <formula>90</formula>
    </cfRule>
  </conditionalFormatting>
  <conditionalFormatting sqref="AP29:AQ29">
    <cfRule type="cellIs" dxfId="20" priority="22" operator="equal">
      <formula>90</formula>
    </cfRule>
  </conditionalFormatting>
  <conditionalFormatting sqref="AR29:AS29">
    <cfRule type="cellIs" dxfId="19" priority="21" operator="equal">
      <formula>90</formula>
    </cfRule>
  </conditionalFormatting>
  <conditionalFormatting sqref="AT16:AU16">
    <cfRule type="cellIs" dxfId="18" priority="20" operator="equal">
      <formula>90</formula>
    </cfRule>
  </conditionalFormatting>
  <conditionalFormatting sqref="BH13:BI13">
    <cfRule type="cellIs" dxfId="17" priority="19" operator="equal">
      <formula>90</formula>
    </cfRule>
  </conditionalFormatting>
  <conditionalFormatting sqref="BJ22:BK22">
    <cfRule type="cellIs" dxfId="16" priority="18" operator="equal">
      <formula>90</formula>
    </cfRule>
  </conditionalFormatting>
  <conditionalFormatting sqref="BJ10:BK10">
    <cfRule type="cellIs" dxfId="15" priority="17" operator="equal">
      <formula>90</formula>
    </cfRule>
  </conditionalFormatting>
  <conditionalFormatting sqref="BJ17:BK17">
    <cfRule type="cellIs" dxfId="14" priority="16" operator="equal">
      <formula>90</formula>
    </cfRule>
  </conditionalFormatting>
  <conditionalFormatting sqref="BD6:BE6">
    <cfRule type="cellIs" dxfId="13" priority="15" operator="equal">
      <formula>90</formula>
    </cfRule>
  </conditionalFormatting>
  <conditionalFormatting sqref="BD25:BE25">
    <cfRule type="cellIs" dxfId="12" priority="14" operator="equal">
      <formula>90</formula>
    </cfRule>
  </conditionalFormatting>
  <conditionalFormatting sqref="BM6:BM7 BM9:BM23 BM25:BM36 BM38:BM4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{278BC379-AECE-4AB9-B26E-656442F90677}</x14:id>
        </ext>
      </extLst>
    </cfRule>
  </conditionalFormatting>
  <conditionalFormatting sqref="AX46">
    <cfRule type="cellIs" dxfId="11" priority="12" operator="equal">
      <formula>90</formula>
    </cfRule>
  </conditionalFormatting>
  <conditionalFormatting sqref="AZ46">
    <cfRule type="cellIs" dxfId="10" priority="11" operator="equal">
      <formula>90</formula>
    </cfRule>
  </conditionalFormatting>
  <conditionalFormatting sqref="BB46">
    <cfRule type="cellIs" dxfId="9" priority="10" operator="equal">
      <formula>90</formula>
    </cfRule>
  </conditionalFormatting>
  <conditionalFormatting sqref="BD46">
    <cfRule type="cellIs" dxfId="8" priority="9" operator="equal">
      <formula>90</formula>
    </cfRule>
  </conditionalFormatting>
  <conditionalFormatting sqref="BF46">
    <cfRule type="cellIs" dxfId="7" priority="8" operator="equal">
      <formula>90</formula>
    </cfRule>
  </conditionalFormatting>
  <conditionalFormatting sqref="BJ46">
    <cfRule type="cellIs" dxfId="6" priority="7" operator="equal">
      <formula>90</formula>
    </cfRule>
  </conditionalFormatting>
  <conditionalFormatting sqref="F48">
    <cfRule type="cellIs" dxfId="5" priority="6" operator="equal">
      <formula>90</formula>
    </cfRule>
  </conditionalFormatting>
  <conditionalFormatting sqref="F50">
    <cfRule type="cellIs" dxfId="4" priority="1" operator="equal">
      <formula>90</formula>
    </cfRule>
  </conditionalFormatting>
  <conditionalFormatting sqref="G48">
    <cfRule type="cellIs" dxfId="3" priority="5" operator="equal">
      <formula>90</formula>
    </cfRule>
  </conditionalFormatting>
  <conditionalFormatting sqref="H48">
    <cfRule type="cellIs" dxfId="2" priority="2" operator="equal">
      <formula>90</formula>
    </cfRule>
  </conditionalFormatting>
  <conditionalFormatting sqref="G49">
    <cfRule type="cellIs" dxfId="1" priority="4" operator="equal">
      <formula>90</formula>
    </cfRule>
  </conditionalFormatting>
  <conditionalFormatting sqref="F49">
    <cfRule type="cellIs" dxfId="0" priority="3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8BC379-AECE-4AB9-B26E-656442F906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BM6:BM7 BM9:BM23 BM25:BM36 BM38:BM41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2022-01-07T21:45:27Z</dcterms:created>
  <dcterms:modified xsi:type="dcterms:W3CDTF">2022-01-07T21:47:13Z</dcterms:modified>
</cp:coreProperties>
</file>