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B84AB4BD-3DF5-40D3-AF9A-3896C5229A7D}" xr6:coauthVersionLast="47" xr6:coauthVersionMax="47" xr10:uidLastSave="{00000000-0000-0000-0000-000000000000}"/>
  <bookViews>
    <workbookView xWindow="-108" yWindow="-108" windowWidth="23256" windowHeight="12576" xr2:uid="{D570A117-D496-4843-88B2-FB26F985E754}"/>
  </bookViews>
  <sheets>
    <sheet name="Ventspi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1" i="1" l="1"/>
  <c r="AB41" i="1"/>
  <c r="Z41" i="1"/>
  <c r="X41" i="1"/>
  <c r="V41" i="1"/>
  <c r="T41" i="1"/>
  <c r="R41" i="1"/>
  <c r="P41" i="1"/>
  <c r="N41" i="1"/>
  <c r="L41" i="1"/>
  <c r="J41" i="1"/>
  <c r="H41" i="1"/>
  <c r="F41" i="1"/>
  <c r="AG40" i="1"/>
  <c r="AG38" i="1"/>
  <c r="AF38" i="1"/>
  <c r="D38" i="1"/>
  <c r="AG37" i="1"/>
  <c r="AF37" i="1"/>
  <c r="AI37" i="1" s="1"/>
  <c r="AJ37" i="1" s="1"/>
  <c r="D37" i="1"/>
  <c r="AG36" i="1"/>
  <c r="AF36" i="1"/>
  <c r="D36" i="1"/>
  <c r="AG35" i="1"/>
  <c r="AF35" i="1"/>
  <c r="D35" i="1"/>
  <c r="AG34" i="1"/>
  <c r="AF34" i="1"/>
  <c r="D34" i="1"/>
  <c r="AG33" i="1"/>
  <c r="AF33" i="1"/>
  <c r="AI33" i="1" s="1"/>
  <c r="AJ33" i="1" s="1"/>
  <c r="D33" i="1"/>
  <c r="AG32" i="1"/>
  <c r="AF32" i="1"/>
  <c r="D32" i="1"/>
  <c r="AG31" i="1"/>
  <c r="AF31" i="1"/>
  <c r="D31" i="1"/>
  <c r="AG30" i="1"/>
  <c r="AF30" i="1"/>
  <c r="D30" i="1"/>
  <c r="AG29" i="1"/>
  <c r="AF29" i="1"/>
  <c r="AI29" i="1" s="1"/>
  <c r="AJ29" i="1" s="1"/>
  <c r="D29" i="1"/>
  <c r="AG28" i="1"/>
  <c r="AF28" i="1"/>
  <c r="AI28" i="1" s="1"/>
  <c r="AJ28" i="1" s="1"/>
  <c r="D28" i="1"/>
  <c r="AG27" i="1"/>
  <c r="AF27" i="1"/>
  <c r="D27" i="1"/>
  <c r="AG26" i="1"/>
  <c r="AF26" i="1"/>
  <c r="D26" i="1"/>
  <c r="AG25" i="1"/>
  <c r="AF25" i="1"/>
  <c r="AI25" i="1" s="1"/>
  <c r="AJ25" i="1" s="1"/>
  <c r="D25" i="1"/>
  <c r="AG24" i="1"/>
  <c r="AF24" i="1"/>
  <c r="AI24" i="1" s="1"/>
  <c r="AJ24" i="1" s="1"/>
  <c r="D24" i="1"/>
  <c r="AG23" i="1"/>
  <c r="AF23" i="1"/>
  <c r="D23" i="1"/>
  <c r="AG22" i="1"/>
  <c r="AF22" i="1"/>
  <c r="D22" i="1"/>
  <c r="AG21" i="1"/>
  <c r="AF21" i="1"/>
  <c r="AI21" i="1" s="1"/>
  <c r="AJ21" i="1" s="1"/>
  <c r="D21" i="1"/>
  <c r="AG20" i="1"/>
  <c r="AF20" i="1"/>
  <c r="AI20" i="1" s="1"/>
  <c r="AJ20" i="1" s="1"/>
  <c r="D20" i="1"/>
  <c r="AG19" i="1"/>
  <c r="AF19" i="1"/>
  <c r="D19" i="1"/>
  <c r="AG18" i="1"/>
  <c r="AF18" i="1"/>
  <c r="D18" i="1"/>
  <c r="AG17" i="1"/>
  <c r="AF17" i="1"/>
  <c r="AI17" i="1" s="1"/>
  <c r="AJ17" i="1" s="1"/>
  <c r="D17" i="1"/>
  <c r="AG16" i="1"/>
  <c r="AF16" i="1"/>
  <c r="AI16" i="1" s="1"/>
  <c r="AJ16" i="1" s="1"/>
  <c r="D16" i="1"/>
  <c r="AG15" i="1"/>
  <c r="AF15" i="1"/>
  <c r="D15" i="1"/>
  <c r="AG14" i="1"/>
  <c r="AF14" i="1"/>
  <c r="D14" i="1"/>
  <c r="AG13" i="1"/>
  <c r="AF13" i="1"/>
  <c r="AI13" i="1" s="1"/>
  <c r="AJ13" i="1" s="1"/>
  <c r="D13" i="1"/>
  <c r="AG12" i="1"/>
  <c r="AF12" i="1"/>
  <c r="AI12" i="1" s="1"/>
  <c r="AJ12" i="1" s="1"/>
  <c r="D12" i="1"/>
  <c r="AG11" i="1"/>
  <c r="AF11" i="1"/>
  <c r="D11" i="1"/>
  <c r="AG10" i="1"/>
  <c r="AF10" i="1"/>
  <c r="D10" i="1"/>
  <c r="AG9" i="1"/>
  <c r="AF9" i="1"/>
  <c r="AI9" i="1" s="1"/>
  <c r="AJ9" i="1" s="1"/>
  <c r="D9" i="1"/>
  <c r="AG8" i="1"/>
  <c r="AF8" i="1"/>
  <c r="AI8" i="1" s="1"/>
  <c r="AJ8" i="1" s="1"/>
  <c r="D8" i="1"/>
  <c r="AG7" i="1"/>
  <c r="AF7" i="1"/>
  <c r="D7" i="1"/>
  <c r="AG6" i="1"/>
  <c r="AG41" i="1" s="1"/>
  <c r="AF6" i="1"/>
  <c r="AF41" i="1" s="1"/>
  <c r="AI6" i="1" s="1"/>
  <c r="AJ6" i="1" s="1"/>
  <c r="D6" i="1"/>
  <c r="D41" i="1" s="1"/>
  <c r="AD3" i="1"/>
  <c r="AB3" i="1"/>
  <c r="Z3" i="1"/>
  <c r="X3" i="1"/>
  <c r="V3" i="1"/>
  <c r="T3" i="1"/>
  <c r="R3" i="1"/>
  <c r="P3" i="1"/>
  <c r="N3" i="1"/>
  <c r="L3" i="1"/>
  <c r="J3" i="1"/>
  <c r="H3" i="1"/>
  <c r="F3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AI32" i="1" l="1"/>
  <c r="AJ32" i="1" s="1"/>
  <c r="AI36" i="1"/>
  <c r="AJ36" i="1" s="1"/>
  <c r="AI7" i="1"/>
  <c r="AJ7" i="1" s="1"/>
  <c r="AI11" i="1"/>
  <c r="AJ11" i="1" s="1"/>
  <c r="AI15" i="1"/>
  <c r="AJ15" i="1" s="1"/>
  <c r="AI19" i="1"/>
  <c r="AJ19" i="1" s="1"/>
  <c r="AI23" i="1"/>
  <c r="AJ23" i="1" s="1"/>
  <c r="AI27" i="1"/>
  <c r="AJ27" i="1" s="1"/>
  <c r="AI31" i="1"/>
  <c r="AJ31" i="1" s="1"/>
  <c r="AI35" i="1"/>
  <c r="AJ35" i="1" s="1"/>
  <c r="AI10" i="1"/>
  <c r="AJ10" i="1" s="1"/>
  <c r="D42" i="1" s="1"/>
  <c r="AI14" i="1"/>
  <c r="AJ14" i="1" s="1"/>
  <c r="AI18" i="1"/>
  <c r="AJ18" i="1" s="1"/>
  <c r="AI22" i="1"/>
  <c r="AJ22" i="1" s="1"/>
  <c r="AI26" i="1"/>
  <c r="AJ26" i="1" s="1"/>
  <c r="AI30" i="1"/>
  <c r="AJ30" i="1" s="1"/>
  <c r="AI34" i="1"/>
  <c r="AJ34" i="1" s="1"/>
  <c r="AI38" i="1"/>
  <c r="AJ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tc={DB83CCC2-B7D1-4532-A9FE-C63733A5581C}</author>
    <author>tc={DBF02D3C-3D3C-4DD9-824E-1481241DB05E}</author>
  </authors>
  <commentList>
    <comment ref="D41" authorId="0" shapeId="0" xr:uid="{DB83CCC2-B7D1-4532-A9FE-C63733A5581C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 sezonas beigās (neatkarīgi no tā, cik kurš minūtes nospēlējis)</t>
      </text>
    </comment>
    <comment ref="D42" authorId="1" shapeId="0" xr:uid="{DBF02D3C-3D3C-4DD9-824E-1481241DB05E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vecums, ņemot vērā katra spēlētāja spēles laiku (jo lielāks spēles laiks, jo proporcionāli lielāka ietekme uz komandas vidējo vecumu).</t>
      </text>
    </comment>
  </commentList>
</comments>
</file>

<file path=xl/sharedStrings.xml><?xml version="1.0" encoding="utf-8"?>
<sst xmlns="http://schemas.openxmlformats.org/spreadsheetml/2006/main" count="131" uniqueCount="71">
  <si>
    <t>Datums</t>
  </si>
  <si>
    <t>Rezultāts</t>
  </si>
  <si>
    <t>Pretinieks</t>
  </si>
  <si>
    <t>Rig</t>
  </si>
  <si>
    <t>RFS</t>
  </si>
  <si>
    <t>Val</t>
  </si>
  <si>
    <t>Dau</t>
  </si>
  <si>
    <t>Lie</t>
  </si>
  <si>
    <t>Met</t>
  </si>
  <si>
    <t>Noah</t>
  </si>
  <si>
    <t>Spa</t>
  </si>
  <si>
    <t>Spēlētājs</t>
  </si>
  <si>
    <t>Valsts</t>
  </si>
  <si>
    <t>Dz. gads</t>
  </si>
  <si>
    <t>Vec.</t>
  </si>
  <si>
    <t>Poz</t>
  </si>
  <si>
    <t>SL</t>
  </si>
  <si>
    <t>GV</t>
  </si>
  <si>
    <t>Tkačuks</t>
  </si>
  <si>
    <t>Ukraina</t>
  </si>
  <si>
    <t>Kurtišs</t>
  </si>
  <si>
    <t>Latvija</t>
  </si>
  <si>
    <t>Sahnevičs</t>
  </si>
  <si>
    <t>Malovičs</t>
  </si>
  <si>
    <t>Dusalijevs</t>
  </si>
  <si>
    <t>Neilands</t>
  </si>
  <si>
    <t>Sinicja</t>
  </si>
  <si>
    <t>Lazarevs</t>
  </si>
  <si>
    <t>Bačiašvili</t>
  </si>
  <si>
    <t>Gruzija</t>
  </si>
  <si>
    <t>Andželkovičs</t>
  </si>
  <si>
    <t>Serbija</t>
  </si>
  <si>
    <t>Varšanidze</t>
  </si>
  <si>
    <t>Fabinju</t>
  </si>
  <si>
    <t>Brazīlija</t>
  </si>
  <si>
    <t>Ļotčikovs</t>
  </si>
  <si>
    <t>Mamahs</t>
  </si>
  <si>
    <t>Togo</t>
  </si>
  <si>
    <t>Litvinskis</t>
  </si>
  <si>
    <t>Bite</t>
  </si>
  <si>
    <t>Alampasu</t>
  </si>
  <si>
    <t>Nigērija</t>
  </si>
  <si>
    <t>Kokarītis</t>
  </si>
  <si>
    <t>Bogdaškins</t>
  </si>
  <si>
    <t>Sļinkins</t>
  </si>
  <si>
    <t>Aderunmu</t>
  </si>
  <si>
    <t>Semeško</t>
  </si>
  <si>
    <t>Mukins</t>
  </si>
  <si>
    <t>Mahnovskis</t>
  </si>
  <si>
    <t>Fedoruks</t>
  </si>
  <si>
    <t>Pjagbara</t>
  </si>
  <si>
    <t>Kaņeps</t>
  </si>
  <si>
    <t>Rīns</t>
  </si>
  <si>
    <t>Veckāgans</t>
  </si>
  <si>
    <t>Indrāns</t>
  </si>
  <si>
    <t>Rozancevs</t>
  </si>
  <si>
    <t>Žiborkins</t>
  </si>
  <si>
    <t>Silvestrovs</t>
  </si>
  <si>
    <t>Kārkliņš (s.v.)</t>
  </si>
  <si>
    <t>Vidēji (visi)</t>
  </si>
  <si>
    <t>Vidēji (prop.)</t>
  </si>
  <si>
    <t>-</t>
  </si>
  <si>
    <t>uz maiņu</t>
  </si>
  <si>
    <t>savos vārtos</t>
  </si>
  <si>
    <t>diskvalifikācija</t>
  </si>
  <si>
    <t>Bosnija un H.</t>
  </si>
  <si>
    <t>P</t>
  </si>
  <si>
    <t>U</t>
  </si>
  <si>
    <t>A</t>
  </si>
  <si>
    <t>U/P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</si>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</sst>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yy"/>
    <numFmt numFmtId="165" formatCode="d\-mmm"/>
    <numFmt numFmtId="166" formatCode="h:mm"/>
    <numFmt numFmtId="167" formatCode="0.0"/>
    <numFmt numFmtId="171" formatCode="0.000"/>
  </numFmts>
  <fonts count="9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FFFFFF"/>
      <name val="Times New Roman"/>
      <family val="1"/>
      <charset val="186"/>
    </font>
    <font>
      <b/>
      <sz val="11"/>
      <color rgb="FF000000"/>
      <name val="Times New Roman"/>
      <family val="1"/>
      <charset val="1"/>
    </font>
    <font>
      <strike/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D6DCE5"/>
        <bgColor rgb="FFDAE3F3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EFEF00"/>
      </patternFill>
    </fill>
    <fill>
      <patternFill patternType="solid">
        <fgColor rgb="FFFFFF00"/>
        <bgColor rgb="FFEFEF00"/>
      </patternFill>
    </fill>
    <fill>
      <patternFill patternType="lightGrid"/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rgb="FF92D050"/>
        <bgColor rgb="FFA9D18E"/>
      </patternFill>
    </fill>
    <fill>
      <patternFill patternType="solid">
        <fgColor rgb="FF92D050"/>
        <bgColor indexed="64"/>
      </patternFill>
    </fill>
    <fill>
      <patternFill patternType="solid">
        <fgColor rgb="FFF8CBAD"/>
        <bgColor rgb="FFFFC7CE"/>
      </patternFill>
    </fill>
    <fill>
      <patternFill patternType="solid">
        <fgColor theme="5" tint="0.59999389629810485"/>
        <bgColor indexed="64"/>
      </patternFill>
    </fill>
    <fill>
      <patternFill patternType="gray0625"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65" fontId="2" fillId="2" borderId="2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3" xfId="0" applyFont="1" applyFill="1" applyBorder="1" applyAlignment="1">
      <alignment horizontal="center"/>
    </xf>
    <xf numFmtId="0" fontId="1" fillId="3" borderId="4" xfId="0" applyFont="1" applyFill="1" applyBorder="1"/>
    <xf numFmtId="166" fontId="4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/>
    <xf numFmtId="0" fontId="1" fillId="0" borderId="8" xfId="0" applyFont="1" applyBorder="1" applyAlignment="1">
      <alignment horizontal="center"/>
    </xf>
    <xf numFmtId="164" fontId="1" fillId="0" borderId="1" xfId="0" applyNumberFormat="1" applyFont="1" applyBorder="1"/>
    <xf numFmtId="1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0" borderId="9" xfId="0" applyFont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12" borderId="9" xfId="0" applyFont="1" applyFill="1" applyBorder="1" applyAlignment="1">
      <alignment horizontal="center"/>
    </xf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0" xfId="0" applyFont="1" applyBorder="1" applyAlignment="1">
      <alignment horizontal="center"/>
    </xf>
    <xf numFmtId="0" fontId="7" fillId="0" borderId="0" xfId="0" applyFont="1"/>
    <xf numFmtId="167" fontId="7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11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6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/>
    <xf numFmtId="171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Parasts" xfId="0" builtinId="0"/>
  </cellStyles>
  <dxfs count="2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munds Novickis" id="{87B6F9B7-54D0-47EF-9DA8-4A18989C64FA}" userId="a1dbcaa0e8a011ac" providerId="Windows Live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1" dT="2021-11-19T12:14:33.80" personId="{87B6F9B7-54D0-47EF-9DA8-4A18989C64FA}" id="{DB83CCC2-B7D1-4532-A9FE-C63733A5581C}">
    <text>Visu spēlētāju kopuma vidējais vecums sezonas beigās (neatkarīgi no tā, cik kurš minūtes nospēlējis)</text>
  </threadedComment>
  <threadedComment ref="D42" dT="2021-11-19T12:15:25.93" personId="{87B6F9B7-54D0-47EF-9DA8-4A18989C64FA}" id="{DBF02D3C-3D3C-4DD9-824E-1481241DB05E}">
    <text>Visu spēlētāju kopuma vidējais vecums, ņemot vērā katra spēlētāja spēles laiku (jo lielāks spēles laiks, jo proporcionāli lielāka ietekme uz komandas vidējo vecumu).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95D8C-7E4E-4730-ADD2-068F507A12A6}">
  <sheetPr>
    <tabColor rgb="FF92D050"/>
  </sheetPr>
  <dimension ref="A1:ALH68"/>
  <sheetViews>
    <sheetView tabSelected="1" topLeftCell="A2" zoomScale="83" zoomScaleNormal="83" workbookViewId="0">
      <selection activeCell="N13" sqref="N13"/>
    </sheetView>
  </sheetViews>
  <sheetFormatPr defaultColWidth="0" defaultRowHeight="14.4" zeroHeight="1" x14ac:dyDescent="0.3"/>
  <cols>
    <col min="1" max="1" width="12.5546875" style="5" customWidth="1"/>
    <col min="2" max="2" width="12.109375" style="4" bestFit="1" customWidth="1"/>
    <col min="3" max="3" width="10.109375" style="5" customWidth="1"/>
    <col min="4" max="4" width="4.6640625" style="4" customWidth="1"/>
    <col min="5" max="5" width="4.109375" style="5" customWidth="1"/>
    <col min="6" max="31" width="3.5546875" style="4" customWidth="1"/>
    <col min="32" max="32" width="5.77734375" style="4" customWidth="1"/>
    <col min="33" max="33" width="5.6640625" style="4" customWidth="1"/>
    <col min="34" max="34" width="3.88671875" style="4" customWidth="1"/>
    <col min="35" max="983" width="9.109375" style="5" hidden="1"/>
    <col min="984" max="16384" width="8.88671875" hidden="1"/>
  </cols>
  <sheetData>
    <row r="1" spans="1:996" s="5" customFormat="1" ht="15" hidden="1" customHeight="1" x14ac:dyDescent="0.3">
      <c r="A1" s="1"/>
      <c r="B1" s="2">
        <v>44506</v>
      </c>
      <c r="C1" s="1"/>
      <c r="D1" s="3"/>
      <c r="E1" s="1"/>
      <c r="F1" s="4">
        <f>SUMIFS(G6:G42,G6:G42,"&gt;0")</f>
        <v>0</v>
      </c>
      <c r="G1" s="4">
        <f>-SUMIFS(G6:G42,G6:G42,"&lt;0")</f>
        <v>3</v>
      </c>
      <c r="H1" s="4">
        <f>SUMIFS(I6:I42,I6:I42,"&gt;0")</f>
        <v>1</v>
      </c>
      <c r="I1" s="4">
        <f>-SUMIFS(I6:I42,I6:I42,"&lt;0")</f>
        <v>1</v>
      </c>
      <c r="J1" s="4">
        <f>SUMIFS(K6:K42,K6:K42,"&gt;0")</f>
        <v>0</v>
      </c>
      <c r="K1" s="4">
        <f>-SUMIFS(K6:K42,K6:K42,"&lt;0")</f>
        <v>1</v>
      </c>
      <c r="L1" s="4">
        <f>SUMIFS(M6:M42,M6:M42,"&gt;0")</f>
        <v>0</v>
      </c>
      <c r="M1" s="4">
        <f>-SUMIFS(M6:M42,M6:M42,"&lt;0")</f>
        <v>1</v>
      </c>
      <c r="N1" s="4">
        <f>SUMIFS(O6:O42,O6:O42,"&gt;0")</f>
        <v>0</v>
      </c>
      <c r="O1" s="4">
        <f>-SUMIFS(O6:O42,O6:O42,"&lt;0")</f>
        <v>1</v>
      </c>
      <c r="P1" s="4">
        <f>SUMIFS(Q6:Q42,Q6:Q42,"&gt;0")</f>
        <v>5</v>
      </c>
      <c r="Q1" s="4">
        <f>-SUMIFS(Q6:Q42,Q6:Q42,"&lt;0")</f>
        <v>2</v>
      </c>
      <c r="R1" s="4">
        <f>SUMIFS(S6:S42,S6:S42,"&gt;0")</f>
        <v>0</v>
      </c>
      <c r="S1" s="4">
        <f>-SUMIFS(S6:S42,S6:S42,"&lt;0")</f>
        <v>3</v>
      </c>
      <c r="T1" s="4">
        <f>SUMIFS(U6:U42,U6:U42,"&gt;0")</f>
        <v>0</v>
      </c>
      <c r="U1" s="4">
        <f>-SUMIFS(U6:U42,U6:U42,"&lt;0")</f>
        <v>1</v>
      </c>
      <c r="V1" s="4">
        <f>SUMIFS(W6:W42,W6:W42,"&gt;0")</f>
        <v>0</v>
      </c>
      <c r="W1" s="4">
        <f>-SUMIFS(W6:W42,W6:W42,"&lt;0")</f>
        <v>2</v>
      </c>
      <c r="X1" s="4">
        <f>SUMIFS(Y6:Y42,Y6:Y42,"&gt;0")</f>
        <v>2</v>
      </c>
      <c r="Y1" s="4">
        <f>-SUMIFS(Y6:Y42,Y6:Y42,"&lt;0")</f>
        <v>2</v>
      </c>
      <c r="Z1" s="4">
        <f>SUMIFS(AA6:AA42,AA6:AA42,"&gt;0")</f>
        <v>1</v>
      </c>
      <c r="AA1" s="4">
        <f>-SUMIFS(AA6:AA42,AA6:AA42,"&lt;0")</f>
        <v>3</v>
      </c>
      <c r="AB1" s="4">
        <f>SUMIFS(AC6:AC42,AC6:AC42,"&gt;0")</f>
        <v>0</v>
      </c>
      <c r="AC1" s="4">
        <f>-SUMIFS(AC6:AC42,AC6:AC42,"&lt;0")</f>
        <v>0</v>
      </c>
      <c r="AD1" s="4">
        <f>SUMIFS(AE6:AE42,AE6:AE42,"&gt;0")</f>
        <v>2</v>
      </c>
      <c r="AE1" s="4">
        <f>-SUMIFS(AE6:AE42,AE6:AE42,"&lt;0")</f>
        <v>3</v>
      </c>
      <c r="AF1" s="4"/>
      <c r="AG1" s="4"/>
      <c r="AH1" s="4"/>
      <c r="AKV1"/>
      <c r="AKW1"/>
      <c r="AKX1"/>
      <c r="AKY1"/>
      <c r="AKZ1"/>
      <c r="ALA1"/>
      <c r="ALB1"/>
      <c r="ALC1"/>
      <c r="ALD1"/>
      <c r="ALE1"/>
      <c r="ALF1"/>
      <c r="ALG1"/>
      <c r="ALH1"/>
    </row>
    <row r="2" spans="1:996" s="5" customFormat="1" ht="15" customHeight="1" x14ac:dyDescent="0.3">
      <c r="A2" s="1" t="s">
        <v>0</v>
      </c>
      <c r="B2" s="6"/>
      <c r="C2" s="7"/>
      <c r="D2" s="8"/>
      <c r="E2" s="9"/>
      <c r="F2" s="10">
        <v>44268</v>
      </c>
      <c r="G2" s="10"/>
      <c r="H2" s="10">
        <v>44275</v>
      </c>
      <c r="I2" s="10"/>
      <c r="J2" s="11">
        <v>44290</v>
      </c>
      <c r="K2" s="11"/>
      <c r="L2" s="11">
        <v>44297</v>
      </c>
      <c r="M2" s="11"/>
      <c r="N2" s="11">
        <v>44304</v>
      </c>
      <c r="O2" s="11"/>
      <c r="P2" s="11">
        <v>44317</v>
      </c>
      <c r="Q2" s="11"/>
      <c r="R2" s="10">
        <v>44321</v>
      </c>
      <c r="S2" s="10"/>
      <c r="T2" s="10">
        <v>44326</v>
      </c>
      <c r="U2" s="10"/>
      <c r="V2" s="10">
        <v>44330</v>
      </c>
      <c r="W2" s="10"/>
      <c r="X2" s="10">
        <v>44333</v>
      </c>
      <c r="Y2" s="10"/>
      <c r="Z2" s="10">
        <v>44339</v>
      </c>
      <c r="AA2" s="10"/>
      <c r="AB2" s="10">
        <v>44345</v>
      </c>
      <c r="AC2" s="10"/>
      <c r="AD2" s="10">
        <v>44364</v>
      </c>
      <c r="AE2" s="10"/>
      <c r="AF2" s="4"/>
      <c r="AG2" s="4"/>
      <c r="AH2" s="4"/>
      <c r="AKV2"/>
      <c r="AKW2"/>
      <c r="AKX2"/>
      <c r="AKY2"/>
      <c r="AKZ2"/>
      <c r="ALA2"/>
      <c r="ALB2"/>
      <c r="ALC2"/>
      <c r="ALD2"/>
      <c r="ALE2"/>
      <c r="ALF2"/>
      <c r="ALG2"/>
      <c r="ALH2"/>
    </row>
    <row r="3" spans="1:996" s="19" customFormat="1" ht="20.25" customHeight="1" x14ac:dyDescent="0.35">
      <c r="A3" s="12" t="s">
        <v>1</v>
      </c>
      <c r="B3" s="13"/>
      <c r="C3" s="14"/>
      <c r="D3" s="15"/>
      <c r="E3" s="16"/>
      <c r="F3" s="17" t="str">
        <f>IF(COUNT(F6:G40)=0, "", SUMIFS(G6:G40,G6:G40,"&gt;0")&amp;":"&amp;-SUMIFS(G6:G40,G6:G40,"&lt;0"))</f>
        <v>0:3</v>
      </c>
      <c r="G3" s="17"/>
      <c r="H3" s="17" t="str">
        <f>IF(COUNT(H6:I40)=0, "", SUMIFS(I6:I40,I6:I40,"&gt;0")&amp;":"&amp;-SUMIFS(I6:I40,I6:I40,"&lt;0"))</f>
        <v>1:1</v>
      </c>
      <c r="I3" s="17"/>
      <c r="J3" s="17" t="str">
        <f>IF(COUNT(J6:K40)=0, "", SUMIFS(K6:K40,K6:K40,"&gt;0")&amp;":"&amp;-SUMIFS(K6:K40,K6:K40,"&lt;0"))</f>
        <v>0:1</v>
      </c>
      <c r="K3" s="17"/>
      <c r="L3" s="17" t="str">
        <f>IF(COUNT(L6:M40)=0, "", SUMIFS(M6:M40,M6:M40,"&gt;0")&amp;":"&amp;-SUMIFS(M6:M40,M6:M40,"&lt;0"))</f>
        <v>0:1</v>
      </c>
      <c r="M3" s="17"/>
      <c r="N3" s="17" t="str">
        <f>IF(COUNT(N6:O40)=0, "", SUMIFS(O6:O40,O6:O40,"&gt;0")&amp;":"&amp;-SUMIFS(O6:O40,O6:O40,"&lt;0"))</f>
        <v>0:1</v>
      </c>
      <c r="O3" s="17"/>
      <c r="P3" s="17" t="str">
        <f>IF(COUNT(P6:Q40)=0, "", SUMIFS(Q6:Q40,Q6:Q40,"&gt;0")&amp;":"&amp;-SUMIFS(Q6:Q40,Q6:Q40,"&lt;0"))</f>
        <v>5:2</v>
      </c>
      <c r="Q3" s="17"/>
      <c r="R3" s="17" t="str">
        <f>IF(COUNT(R6:S40)=0, "", SUMIFS(S6:S40,S6:S40,"&gt;0")&amp;":"&amp;-SUMIFS(S6:S40,S6:S40,"&lt;0"))</f>
        <v>0:3</v>
      </c>
      <c r="S3" s="17"/>
      <c r="T3" s="17" t="str">
        <f>IF(COUNT(T6:U40)=0, "", SUMIFS(U6:U40,U6:U40,"&gt;0")&amp;":"&amp;-SUMIFS(U6:U40,U6:U40,"&lt;0"))</f>
        <v>0:1</v>
      </c>
      <c r="U3" s="17"/>
      <c r="V3" s="17" t="str">
        <f>IF(COUNT(V6:W40)=0, "", SUMIFS(W6:W40,W6:W40,"&gt;0")&amp;":"&amp;-SUMIFS(W6:W40,W6:W40,"&lt;0"))</f>
        <v>0:2</v>
      </c>
      <c r="W3" s="17"/>
      <c r="X3" s="17" t="str">
        <f>IF(COUNT(X6:Y40)=0, "", SUMIFS(Y6:Y40,Y6:Y40,"&gt;0")&amp;":"&amp;-SUMIFS(Y6:Y40,Y6:Y40,"&lt;0"))</f>
        <v>2:2</v>
      </c>
      <c r="Y3" s="17"/>
      <c r="Z3" s="17" t="str">
        <f>IF(COUNT(Z6:AA40)=0, "", SUMIFS(AA6:AA40,AA6:AA40,"&gt;0")&amp;":"&amp;-SUMIFS(AA6:AA40,AA6:AA40,"&lt;0"))</f>
        <v>1:3</v>
      </c>
      <c r="AA3" s="17"/>
      <c r="AB3" s="17" t="str">
        <f>IF(COUNT(AB6:AC40)=0, "", SUMIFS(AC6:AC40,AC6:AC40,"&gt;0")&amp;":"&amp;-SUMIFS(AC6:AC40,AC6:AC40,"&lt;0"))</f>
        <v>0:0</v>
      </c>
      <c r="AC3" s="17"/>
      <c r="AD3" s="17" t="str">
        <f>IF(COUNT(AD6:AE40)=0, "", SUMIFS(AE6:AE40,AE6:AE40,"&gt;0")&amp;":"&amp;-SUMIFS(AE6:AE40,AE6:AE40,"&lt;0"))</f>
        <v>2:3</v>
      </c>
      <c r="AE3" s="17"/>
      <c r="AF3" s="18"/>
      <c r="AG3" s="18"/>
      <c r="AH3" s="18"/>
    </row>
    <row r="4" spans="1:996" s="5" customFormat="1" ht="13.95" customHeight="1" x14ac:dyDescent="0.3">
      <c r="A4" s="20" t="s">
        <v>2</v>
      </c>
      <c r="B4" s="21"/>
      <c r="C4" s="22"/>
      <c r="D4" s="23"/>
      <c r="E4" s="22"/>
      <c r="F4" s="24" t="s">
        <v>3</v>
      </c>
      <c r="G4" s="24"/>
      <c r="H4" s="24" t="s">
        <v>4</v>
      </c>
      <c r="I4" s="24"/>
      <c r="J4" s="24" t="s">
        <v>5</v>
      </c>
      <c r="K4" s="24"/>
      <c r="L4" s="24" t="s">
        <v>6</v>
      </c>
      <c r="M4" s="24"/>
      <c r="N4" s="24" t="s">
        <v>7</v>
      </c>
      <c r="O4" s="24"/>
      <c r="P4" s="24" t="s">
        <v>8</v>
      </c>
      <c r="Q4" s="24"/>
      <c r="R4" s="24" t="s">
        <v>3</v>
      </c>
      <c r="S4" s="24"/>
      <c r="T4" s="24" t="s">
        <v>4</v>
      </c>
      <c r="U4" s="24"/>
      <c r="V4" s="24" t="s">
        <v>5</v>
      </c>
      <c r="W4" s="24"/>
      <c r="X4" s="24" t="s">
        <v>9</v>
      </c>
      <c r="Y4" s="24"/>
      <c r="Z4" s="24" t="s">
        <v>7</v>
      </c>
      <c r="AA4" s="24"/>
      <c r="AB4" s="24" t="s">
        <v>10</v>
      </c>
      <c r="AC4" s="24"/>
      <c r="AD4" s="24" t="s">
        <v>6</v>
      </c>
      <c r="AE4" s="24"/>
      <c r="AF4" s="4"/>
      <c r="AG4" s="4"/>
      <c r="AH4" s="4"/>
      <c r="AKV4"/>
      <c r="AKW4"/>
      <c r="AKX4"/>
      <c r="AKY4"/>
      <c r="AKZ4"/>
      <c r="ALA4"/>
      <c r="ALB4"/>
      <c r="ALC4"/>
      <c r="ALD4"/>
      <c r="ALE4"/>
      <c r="ALF4"/>
      <c r="ALG4"/>
      <c r="ALH4"/>
    </row>
    <row r="5" spans="1:996" s="28" customFormat="1" ht="13.8" x14ac:dyDescent="0.25">
      <c r="A5" s="25" t="s">
        <v>11</v>
      </c>
      <c r="B5" s="26" t="s">
        <v>12</v>
      </c>
      <c r="C5" s="26" t="s">
        <v>13</v>
      </c>
      <c r="D5" s="27" t="s">
        <v>14</v>
      </c>
      <c r="E5" s="26" t="s">
        <v>15</v>
      </c>
      <c r="F5" s="26">
        <v>1</v>
      </c>
      <c r="G5" s="26">
        <v>1</v>
      </c>
      <c r="H5" s="26">
        <v>2</v>
      </c>
      <c r="I5" s="26">
        <v>2</v>
      </c>
      <c r="J5" s="26">
        <v>3</v>
      </c>
      <c r="K5" s="26">
        <v>3</v>
      </c>
      <c r="L5" s="27">
        <v>4</v>
      </c>
      <c r="M5" s="26">
        <v>4</v>
      </c>
      <c r="N5" s="27">
        <v>5</v>
      </c>
      <c r="O5" s="26">
        <v>5</v>
      </c>
      <c r="P5" s="27">
        <v>6</v>
      </c>
      <c r="Q5" s="26">
        <v>6</v>
      </c>
      <c r="R5" s="27">
        <v>7</v>
      </c>
      <c r="S5" s="26">
        <v>7</v>
      </c>
      <c r="T5" s="27">
        <v>8</v>
      </c>
      <c r="U5" s="26">
        <v>8</v>
      </c>
      <c r="V5" s="27">
        <v>9</v>
      </c>
      <c r="W5" s="26">
        <v>9</v>
      </c>
      <c r="X5" s="27">
        <v>10</v>
      </c>
      <c r="Y5" s="26">
        <v>10</v>
      </c>
      <c r="Z5" s="27">
        <v>11</v>
      </c>
      <c r="AA5" s="26">
        <v>11</v>
      </c>
      <c r="AB5" s="27">
        <v>12</v>
      </c>
      <c r="AC5" s="26">
        <v>12</v>
      </c>
      <c r="AD5" s="27">
        <v>13</v>
      </c>
      <c r="AE5" s="26">
        <v>13</v>
      </c>
      <c r="AF5" s="26" t="s">
        <v>16</v>
      </c>
      <c r="AG5" s="26" t="s">
        <v>17</v>
      </c>
      <c r="AH5" s="77"/>
    </row>
    <row r="6" spans="1:996" s="5" customFormat="1" x14ac:dyDescent="0.3">
      <c r="A6" s="5" t="s">
        <v>18</v>
      </c>
      <c r="B6" s="29" t="s">
        <v>19</v>
      </c>
      <c r="C6" s="30">
        <v>34807</v>
      </c>
      <c r="D6" s="31">
        <f t="shared" ref="D6:D38" si="0">YEARFRAC(C6,$B$1)</f>
        <v>26.55</v>
      </c>
      <c r="E6" s="29" t="s">
        <v>66</v>
      </c>
      <c r="F6" s="4">
        <v>90</v>
      </c>
      <c r="G6" s="32"/>
      <c r="H6" s="4">
        <v>90</v>
      </c>
      <c r="I6" s="32"/>
      <c r="J6" s="4">
        <v>90</v>
      </c>
      <c r="K6" s="33"/>
      <c r="L6" s="4">
        <v>90</v>
      </c>
      <c r="M6" s="33"/>
      <c r="N6" s="4">
        <v>90</v>
      </c>
      <c r="O6" s="33"/>
      <c r="P6" s="4">
        <v>90</v>
      </c>
      <c r="Q6" s="33"/>
      <c r="R6" s="34"/>
      <c r="S6" s="35"/>
      <c r="T6" s="4">
        <v>90</v>
      </c>
      <c r="U6" s="32"/>
      <c r="V6" s="4">
        <v>90</v>
      </c>
      <c r="W6" s="36"/>
      <c r="X6" s="4">
        <v>90</v>
      </c>
      <c r="Y6" s="36"/>
      <c r="Z6" s="4">
        <v>90</v>
      </c>
      <c r="AA6" s="37"/>
      <c r="AB6" s="4">
        <v>90</v>
      </c>
      <c r="AC6" s="32"/>
      <c r="AD6" s="4"/>
      <c r="AE6" s="32"/>
      <c r="AF6" s="51">
        <f t="shared" ref="AF6:AG38" si="1">+F6+H6+J6+L6+N6+P6+R6+T6+V6+X6+Z6+AB6+AD6</f>
        <v>990</v>
      </c>
      <c r="AG6" s="51">
        <f t="shared" si="1"/>
        <v>0</v>
      </c>
      <c r="AH6" s="78"/>
      <c r="AI6" s="74">
        <f>AF6/$AF$41</f>
        <v>7.6923076923076927E-2</v>
      </c>
      <c r="AJ6" s="74">
        <f>AI6*D6</f>
        <v>2.0423076923076926</v>
      </c>
      <c r="AKV6"/>
      <c r="AKW6"/>
      <c r="AKX6"/>
      <c r="AKY6"/>
      <c r="AKZ6"/>
      <c r="ALA6"/>
      <c r="ALB6"/>
      <c r="ALC6"/>
      <c r="ALD6"/>
      <c r="ALE6"/>
      <c r="ALF6"/>
      <c r="ALG6"/>
      <c r="ALH6"/>
    </row>
    <row r="7" spans="1:996" s="5" customFormat="1" x14ac:dyDescent="0.3">
      <c r="A7" s="5" t="s">
        <v>20</v>
      </c>
      <c r="B7" s="38" t="s">
        <v>21</v>
      </c>
      <c r="C7" s="30">
        <v>35821</v>
      </c>
      <c r="D7" s="31">
        <f t="shared" si="0"/>
        <v>23.777777777777779</v>
      </c>
      <c r="E7" s="38" t="s">
        <v>67</v>
      </c>
      <c r="F7" s="4">
        <v>90</v>
      </c>
      <c r="G7" s="33"/>
      <c r="H7" s="39">
        <v>74</v>
      </c>
      <c r="I7" s="32"/>
      <c r="J7" s="39">
        <v>18</v>
      </c>
      <c r="K7" s="32"/>
      <c r="L7" s="39">
        <v>67</v>
      </c>
      <c r="M7" s="32"/>
      <c r="N7" s="39">
        <v>76</v>
      </c>
      <c r="O7" s="32"/>
      <c r="P7" s="4">
        <v>90</v>
      </c>
      <c r="Q7" s="32">
        <v>4</v>
      </c>
      <c r="R7" s="4">
        <v>90</v>
      </c>
      <c r="S7" s="32"/>
      <c r="T7" s="4">
        <v>90</v>
      </c>
      <c r="U7" s="32"/>
      <c r="V7" s="40">
        <v>67</v>
      </c>
      <c r="W7" s="32"/>
      <c r="X7" s="4">
        <v>90</v>
      </c>
      <c r="Y7" s="32">
        <v>1</v>
      </c>
      <c r="Z7" s="4">
        <v>90</v>
      </c>
      <c r="AA7" s="32"/>
      <c r="AB7" s="4"/>
      <c r="AC7" s="32"/>
      <c r="AD7" s="4">
        <v>90</v>
      </c>
      <c r="AE7" s="32"/>
      <c r="AF7" s="51">
        <f t="shared" si="1"/>
        <v>932</v>
      </c>
      <c r="AG7" s="51">
        <f t="shared" si="1"/>
        <v>5</v>
      </c>
      <c r="AH7" s="78"/>
      <c r="AI7" s="74">
        <f t="shared" ref="AI7:AI38" si="2">AF7/$AF$41</f>
        <v>7.2416472416472422E-2</v>
      </c>
      <c r="AJ7" s="74">
        <f t="shared" ref="AJ7:AJ38" si="3">AI7*D7</f>
        <v>1.7219027885694553</v>
      </c>
      <c r="AKV7"/>
      <c r="AKW7"/>
      <c r="AKX7"/>
      <c r="AKY7"/>
      <c r="AKZ7"/>
      <c r="ALA7"/>
      <c r="ALB7"/>
      <c r="ALC7"/>
      <c r="ALD7"/>
      <c r="ALE7"/>
      <c r="ALF7"/>
      <c r="ALG7"/>
      <c r="ALH7"/>
    </row>
    <row r="8" spans="1:996" s="5" customFormat="1" x14ac:dyDescent="0.3">
      <c r="A8" s="5" t="s">
        <v>22</v>
      </c>
      <c r="B8" s="38" t="s">
        <v>19</v>
      </c>
      <c r="C8" s="30">
        <v>32615</v>
      </c>
      <c r="D8" s="31">
        <f t="shared" si="0"/>
        <v>32.552777777777777</v>
      </c>
      <c r="E8" s="38" t="s">
        <v>68</v>
      </c>
      <c r="F8" s="4"/>
      <c r="G8" s="32"/>
      <c r="H8" s="4"/>
      <c r="I8" s="32"/>
      <c r="J8" s="4">
        <v>90</v>
      </c>
      <c r="K8" s="32"/>
      <c r="L8" s="4">
        <v>90</v>
      </c>
      <c r="M8" s="32"/>
      <c r="N8" s="4">
        <v>90</v>
      </c>
      <c r="O8" s="32"/>
      <c r="P8" s="4">
        <v>90</v>
      </c>
      <c r="Q8" s="33"/>
      <c r="R8" s="4">
        <v>90</v>
      </c>
      <c r="S8" s="32"/>
      <c r="T8" s="4">
        <v>90</v>
      </c>
      <c r="U8" s="36"/>
      <c r="V8" s="4">
        <v>90</v>
      </c>
      <c r="W8" s="36"/>
      <c r="X8" s="4">
        <v>90</v>
      </c>
      <c r="Y8" s="32"/>
      <c r="Z8" s="4">
        <v>90</v>
      </c>
      <c r="AA8" s="32"/>
      <c r="AB8" s="4"/>
      <c r="AC8" s="32"/>
      <c r="AD8" s="4"/>
      <c r="AE8" s="32"/>
      <c r="AF8" s="51">
        <f t="shared" si="1"/>
        <v>810</v>
      </c>
      <c r="AG8" s="51">
        <f t="shared" si="1"/>
        <v>0</v>
      </c>
      <c r="AH8" s="78"/>
      <c r="AI8" s="74">
        <f t="shared" si="2"/>
        <v>6.2937062937062943E-2</v>
      </c>
      <c r="AJ8" s="74">
        <f t="shared" si="3"/>
        <v>2.0487762237762239</v>
      </c>
      <c r="AKV8"/>
      <c r="AKW8"/>
      <c r="AKX8"/>
      <c r="AKY8"/>
      <c r="AKZ8"/>
      <c r="ALA8"/>
      <c r="ALB8"/>
      <c r="ALC8"/>
      <c r="ALD8"/>
      <c r="ALE8"/>
      <c r="ALF8"/>
      <c r="ALG8"/>
      <c r="ALH8"/>
    </row>
    <row r="9" spans="1:996" s="5" customFormat="1" x14ac:dyDescent="0.3">
      <c r="A9" s="5" t="s">
        <v>23</v>
      </c>
      <c r="B9" s="38" t="s">
        <v>65</v>
      </c>
      <c r="C9" s="30">
        <v>34569</v>
      </c>
      <c r="D9" s="31">
        <f t="shared" si="0"/>
        <v>27.202777777777779</v>
      </c>
      <c r="E9" s="38" t="s">
        <v>68</v>
      </c>
      <c r="F9" s="41">
        <v>32</v>
      </c>
      <c r="G9" s="32"/>
      <c r="H9" s="4"/>
      <c r="I9" s="32"/>
      <c r="J9" s="39">
        <v>11</v>
      </c>
      <c r="K9" s="32"/>
      <c r="L9" s="4">
        <v>90</v>
      </c>
      <c r="M9" s="33"/>
      <c r="N9" s="4">
        <v>90</v>
      </c>
      <c r="O9" s="32"/>
      <c r="P9" s="4">
        <v>90</v>
      </c>
      <c r="Q9" s="32"/>
      <c r="R9" s="4">
        <v>90</v>
      </c>
      <c r="S9" s="32"/>
      <c r="T9" s="4">
        <v>90</v>
      </c>
      <c r="U9" s="36"/>
      <c r="V9" s="4">
        <v>90</v>
      </c>
      <c r="W9" s="32"/>
      <c r="X9" s="4">
        <v>90</v>
      </c>
      <c r="Y9" s="32"/>
      <c r="Z9" s="4">
        <v>90</v>
      </c>
      <c r="AA9" s="32"/>
      <c r="AB9" s="4"/>
      <c r="AC9" s="32"/>
      <c r="AD9" s="4"/>
      <c r="AE9" s="32"/>
      <c r="AF9" s="51">
        <f t="shared" si="1"/>
        <v>763</v>
      </c>
      <c r="AG9" s="51">
        <f t="shared" si="1"/>
        <v>0</v>
      </c>
      <c r="AH9" s="78"/>
      <c r="AI9" s="74">
        <f t="shared" si="2"/>
        <v>5.9285159285159282E-2</v>
      </c>
      <c r="AJ9" s="74">
        <f t="shared" si="3"/>
        <v>1.6127210135543468</v>
      </c>
      <c r="AKV9"/>
      <c r="AKW9"/>
      <c r="AKX9"/>
      <c r="AKY9"/>
      <c r="AKZ9"/>
      <c r="ALA9"/>
      <c r="ALB9"/>
      <c r="ALC9"/>
      <c r="ALD9"/>
      <c r="ALE9"/>
      <c r="ALF9"/>
      <c r="ALG9"/>
      <c r="ALH9"/>
    </row>
    <row r="10" spans="1:996" s="5" customFormat="1" x14ac:dyDescent="0.3">
      <c r="A10" s="5" t="s">
        <v>24</v>
      </c>
      <c r="B10" s="38" t="s">
        <v>21</v>
      </c>
      <c r="C10" s="30">
        <v>37089</v>
      </c>
      <c r="D10" s="31">
        <f t="shared" si="0"/>
        <v>20.302777777777777</v>
      </c>
      <c r="E10" s="38" t="s">
        <v>66</v>
      </c>
      <c r="F10" s="4"/>
      <c r="G10" s="32"/>
      <c r="H10" s="4"/>
      <c r="I10" s="32"/>
      <c r="J10" s="4"/>
      <c r="K10" s="32"/>
      <c r="L10" s="39">
        <v>52</v>
      </c>
      <c r="M10" s="32"/>
      <c r="N10" s="4">
        <v>90</v>
      </c>
      <c r="O10" s="32"/>
      <c r="P10" s="39">
        <v>70</v>
      </c>
      <c r="Q10" s="32"/>
      <c r="R10" s="4">
        <v>90</v>
      </c>
      <c r="S10" s="33"/>
      <c r="T10" s="4">
        <v>90</v>
      </c>
      <c r="U10" s="32"/>
      <c r="V10" s="4">
        <v>90</v>
      </c>
      <c r="W10" s="32"/>
      <c r="X10" s="4">
        <v>90</v>
      </c>
      <c r="Y10" s="36"/>
      <c r="Z10" s="40">
        <v>73</v>
      </c>
      <c r="AA10" s="32"/>
      <c r="AB10" s="4">
        <v>90</v>
      </c>
      <c r="AC10" s="32"/>
      <c r="AD10" s="4"/>
      <c r="AE10" s="32"/>
      <c r="AF10" s="51">
        <f t="shared" si="1"/>
        <v>735</v>
      </c>
      <c r="AG10" s="51">
        <f t="shared" si="1"/>
        <v>0</v>
      </c>
      <c r="AH10" s="78"/>
      <c r="AI10" s="74">
        <f t="shared" si="2"/>
        <v>5.7109557109557112E-2</v>
      </c>
      <c r="AJ10" s="74">
        <f t="shared" si="3"/>
        <v>1.1594826469826469</v>
      </c>
      <c r="AKV10"/>
      <c r="AKW10"/>
      <c r="AKX10"/>
      <c r="AKY10"/>
      <c r="AKZ10"/>
      <c r="ALA10"/>
      <c r="ALB10"/>
      <c r="ALC10"/>
      <c r="ALD10"/>
      <c r="ALE10"/>
      <c r="ALF10"/>
      <c r="ALG10"/>
      <c r="ALH10"/>
    </row>
    <row r="11" spans="1:996" s="5" customFormat="1" x14ac:dyDescent="0.3">
      <c r="A11" s="5" t="s">
        <v>25</v>
      </c>
      <c r="B11" s="38" t="s">
        <v>21</v>
      </c>
      <c r="C11" s="30">
        <v>36778</v>
      </c>
      <c r="D11" s="31">
        <f t="shared" si="0"/>
        <v>21.158333333333335</v>
      </c>
      <c r="E11" s="38" t="s">
        <v>69</v>
      </c>
      <c r="F11" s="4"/>
      <c r="G11" s="32"/>
      <c r="H11" s="41">
        <v>16</v>
      </c>
      <c r="I11" s="33"/>
      <c r="J11" s="41">
        <v>54</v>
      </c>
      <c r="K11" s="32"/>
      <c r="L11" s="41">
        <v>23</v>
      </c>
      <c r="M11" s="32"/>
      <c r="N11" s="4">
        <v>90</v>
      </c>
      <c r="O11" s="32"/>
      <c r="P11" s="4">
        <v>90</v>
      </c>
      <c r="Q11" s="32"/>
      <c r="R11" s="39">
        <v>62</v>
      </c>
      <c r="S11" s="32"/>
      <c r="T11" s="4">
        <v>90</v>
      </c>
      <c r="U11" s="32"/>
      <c r="V11" s="40">
        <v>56</v>
      </c>
      <c r="W11" s="32"/>
      <c r="X11" s="42">
        <v>29</v>
      </c>
      <c r="Y11" s="36"/>
      <c r="Z11" s="42">
        <v>33</v>
      </c>
      <c r="AA11" s="32"/>
      <c r="AB11" s="4">
        <v>90</v>
      </c>
      <c r="AC11" s="36"/>
      <c r="AD11" s="4">
        <v>90</v>
      </c>
      <c r="AE11" s="32"/>
      <c r="AF11" s="51">
        <f t="shared" si="1"/>
        <v>723</v>
      </c>
      <c r="AG11" s="51">
        <f t="shared" si="1"/>
        <v>0</v>
      </c>
      <c r="AH11" s="78"/>
      <c r="AI11" s="74">
        <f t="shared" si="2"/>
        <v>5.6177156177156178E-2</v>
      </c>
      <c r="AJ11" s="74">
        <f t="shared" si="3"/>
        <v>1.1886149961149963</v>
      </c>
      <c r="AKV11"/>
      <c r="AKW11"/>
      <c r="AKX11"/>
      <c r="AKY11"/>
      <c r="AKZ11"/>
      <c r="ALA11"/>
      <c r="ALB11"/>
      <c r="ALC11"/>
      <c r="ALD11"/>
      <c r="ALE11"/>
      <c r="ALF11"/>
      <c r="ALG11"/>
      <c r="ALH11"/>
    </row>
    <row r="12" spans="1:996" s="5" customFormat="1" x14ac:dyDescent="0.3">
      <c r="A12" s="5" t="s">
        <v>26</v>
      </c>
      <c r="B12" s="38" t="s">
        <v>19</v>
      </c>
      <c r="C12" s="30">
        <v>35144</v>
      </c>
      <c r="D12" s="31">
        <f t="shared" si="0"/>
        <v>25.627777777777776</v>
      </c>
      <c r="E12" s="38" t="s">
        <v>66</v>
      </c>
      <c r="F12" s="4">
        <v>90</v>
      </c>
      <c r="G12" s="32"/>
      <c r="H12" s="4">
        <v>90</v>
      </c>
      <c r="I12" s="32"/>
      <c r="J12" s="4">
        <v>90</v>
      </c>
      <c r="K12" s="32"/>
      <c r="L12" s="41">
        <v>32</v>
      </c>
      <c r="M12" s="32"/>
      <c r="N12" s="41">
        <v>26</v>
      </c>
      <c r="O12" s="33"/>
      <c r="P12" s="41">
        <v>20</v>
      </c>
      <c r="Q12" s="32"/>
      <c r="R12" s="41">
        <v>28</v>
      </c>
      <c r="S12" s="32"/>
      <c r="T12" s="4"/>
      <c r="U12" s="32"/>
      <c r="V12" s="4">
        <v>90</v>
      </c>
      <c r="W12" s="32"/>
      <c r="X12" s="40">
        <v>78</v>
      </c>
      <c r="Y12" s="32"/>
      <c r="Z12" s="40">
        <v>66</v>
      </c>
      <c r="AA12" s="32"/>
      <c r="AB12" s="40">
        <v>80</v>
      </c>
      <c r="AC12" s="32"/>
      <c r="AD12" s="4"/>
      <c r="AE12" s="32"/>
      <c r="AF12" s="51">
        <f t="shared" si="1"/>
        <v>690</v>
      </c>
      <c r="AG12" s="51">
        <f t="shared" si="1"/>
        <v>0</v>
      </c>
      <c r="AH12" s="78"/>
      <c r="AI12" s="74">
        <f t="shared" si="2"/>
        <v>5.3613053613053616E-2</v>
      </c>
      <c r="AJ12" s="74">
        <f t="shared" si="3"/>
        <v>1.3739834239834239</v>
      </c>
      <c r="AKV12"/>
      <c r="AKW12"/>
      <c r="AKX12"/>
      <c r="AKY12"/>
      <c r="AKZ12"/>
      <c r="ALA12"/>
      <c r="ALB12"/>
      <c r="ALC12"/>
      <c r="ALD12"/>
      <c r="ALE12"/>
      <c r="ALF12"/>
      <c r="ALG12"/>
      <c r="ALH12"/>
    </row>
    <row r="13" spans="1:996" s="5" customFormat="1" ht="13.8" x14ac:dyDescent="0.25">
      <c r="A13" s="5" t="s">
        <v>27</v>
      </c>
      <c r="B13" s="38" t="s">
        <v>21</v>
      </c>
      <c r="C13" s="30">
        <v>35759</v>
      </c>
      <c r="D13" s="31">
        <f t="shared" si="0"/>
        <v>23.947222222222223</v>
      </c>
      <c r="E13" s="38" t="s">
        <v>70</v>
      </c>
      <c r="F13" s="4"/>
      <c r="G13" s="4"/>
      <c r="H13" s="43"/>
      <c r="I13" s="4"/>
      <c r="J13" s="43">
        <v>90</v>
      </c>
      <c r="K13" s="4">
        <v>-1</v>
      </c>
      <c r="L13" s="43">
        <v>90</v>
      </c>
      <c r="M13" s="4">
        <v>-1</v>
      </c>
      <c r="N13" s="43">
        <v>90</v>
      </c>
      <c r="O13" s="4">
        <v>-1</v>
      </c>
      <c r="P13" s="43">
        <v>90</v>
      </c>
      <c r="Q13" s="4">
        <v>-2</v>
      </c>
      <c r="R13" s="44">
        <v>51</v>
      </c>
      <c r="S13" s="4">
        <v>-1</v>
      </c>
      <c r="T13" s="43">
        <v>90</v>
      </c>
      <c r="U13" s="4">
        <v>-1</v>
      </c>
      <c r="V13" s="43">
        <v>90</v>
      </c>
      <c r="W13" s="45">
        <v>-2</v>
      </c>
      <c r="X13" s="46">
        <v>81</v>
      </c>
      <c r="Y13" s="4">
        <v>-2</v>
      </c>
      <c r="Z13" s="43"/>
      <c r="AA13" s="4"/>
      <c r="AB13" s="43"/>
      <c r="AC13" s="4"/>
      <c r="AD13" s="43"/>
      <c r="AE13" s="4"/>
      <c r="AF13" s="51">
        <f t="shared" si="1"/>
        <v>672</v>
      </c>
      <c r="AG13" s="51">
        <f t="shared" si="1"/>
        <v>-11</v>
      </c>
      <c r="AH13" s="78"/>
      <c r="AI13" s="74">
        <f t="shared" si="2"/>
        <v>5.2214452214452214E-2</v>
      </c>
      <c r="AJ13" s="74">
        <f t="shared" si="3"/>
        <v>1.2503910903910904</v>
      </c>
    </row>
    <row r="14" spans="1:996" s="5" customFormat="1" x14ac:dyDescent="0.3">
      <c r="A14" s="5" t="s">
        <v>28</v>
      </c>
      <c r="B14" s="38" t="s">
        <v>29</v>
      </c>
      <c r="C14" s="30">
        <v>33912</v>
      </c>
      <c r="D14" s="31">
        <f t="shared" si="0"/>
        <v>29.005555555555556</v>
      </c>
      <c r="E14" s="38" t="s">
        <v>68</v>
      </c>
      <c r="F14" s="39">
        <v>76</v>
      </c>
      <c r="G14" s="33"/>
      <c r="H14" s="39">
        <v>75</v>
      </c>
      <c r="I14" s="32"/>
      <c r="J14" s="4">
        <v>90</v>
      </c>
      <c r="K14" s="33"/>
      <c r="L14" s="4"/>
      <c r="M14" s="32"/>
      <c r="N14" s="4">
        <v>90</v>
      </c>
      <c r="O14" s="33"/>
      <c r="P14" s="4">
        <v>90</v>
      </c>
      <c r="Q14" s="32"/>
      <c r="R14" s="4">
        <v>90</v>
      </c>
      <c r="S14" s="32"/>
      <c r="T14" s="4">
        <v>90</v>
      </c>
      <c r="U14" s="32"/>
      <c r="V14" s="40">
        <v>67</v>
      </c>
      <c r="W14" s="32"/>
      <c r="X14" s="4"/>
      <c r="Y14" s="32"/>
      <c r="Z14" s="4"/>
      <c r="AA14" s="32"/>
      <c r="AB14" s="4"/>
      <c r="AC14" s="32"/>
      <c r="AD14" s="4"/>
      <c r="AE14" s="32"/>
      <c r="AF14" s="51">
        <f t="shared" si="1"/>
        <v>668</v>
      </c>
      <c r="AG14" s="51">
        <f t="shared" si="1"/>
        <v>0</v>
      </c>
      <c r="AH14" s="78"/>
      <c r="AI14" s="74">
        <f t="shared" si="2"/>
        <v>5.1903651903651905E-2</v>
      </c>
      <c r="AJ14" s="74">
        <f t="shared" si="3"/>
        <v>1.5054942588275924</v>
      </c>
      <c r="AKV14"/>
      <c r="AKW14"/>
      <c r="AKX14"/>
      <c r="AKY14"/>
      <c r="AKZ14"/>
      <c r="ALA14"/>
      <c r="ALB14"/>
      <c r="ALC14"/>
      <c r="ALD14"/>
      <c r="ALE14"/>
      <c r="ALF14"/>
      <c r="ALG14"/>
      <c r="ALH14"/>
    </row>
    <row r="15" spans="1:996" s="5" customFormat="1" x14ac:dyDescent="0.3">
      <c r="A15" s="5" t="s">
        <v>30</v>
      </c>
      <c r="B15" s="38" t="s">
        <v>31</v>
      </c>
      <c r="C15" s="30">
        <v>34073</v>
      </c>
      <c r="D15" s="31">
        <f t="shared" si="0"/>
        <v>28.56111111111111</v>
      </c>
      <c r="E15" s="38" t="s">
        <v>67</v>
      </c>
      <c r="F15" s="41">
        <v>14</v>
      </c>
      <c r="G15" s="32"/>
      <c r="H15" s="41">
        <v>15</v>
      </c>
      <c r="I15" s="33"/>
      <c r="J15" s="4"/>
      <c r="K15" s="32"/>
      <c r="L15" s="39">
        <v>67</v>
      </c>
      <c r="M15" s="32"/>
      <c r="N15" s="39">
        <v>64</v>
      </c>
      <c r="O15" s="32"/>
      <c r="P15" s="39">
        <v>77</v>
      </c>
      <c r="Q15" s="32">
        <v>1</v>
      </c>
      <c r="R15" s="39">
        <v>75</v>
      </c>
      <c r="S15" s="32"/>
      <c r="T15" s="4">
        <v>90</v>
      </c>
      <c r="U15" s="32"/>
      <c r="V15" s="42">
        <v>23</v>
      </c>
      <c r="W15" s="32"/>
      <c r="X15" s="40">
        <v>61</v>
      </c>
      <c r="Y15" s="32">
        <v>1</v>
      </c>
      <c r="Z15" s="40">
        <v>57</v>
      </c>
      <c r="AA15" s="32"/>
      <c r="AB15" s="4"/>
      <c r="AC15" s="32"/>
      <c r="AD15" s="4"/>
      <c r="AE15" s="32"/>
      <c r="AF15" s="51">
        <f t="shared" si="1"/>
        <v>543</v>
      </c>
      <c r="AG15" s="51">
        <f t="shared" si="1"/>
        <v>2</v>
      </c>
      <c r="AH15" s="78"/>
      <c r="AI15" s="74">
        <f t="shared" si="2"/>
        <v>4.2191142191142193E-2</v>
      </c>
      <c r="AJ15" s="74">
        <f t="shared" si="3"/>
        <v>1.2050259000259</v>
      </c>
      <c r="AKV15"/>
      <c r="AKW15"/>
      <c r="AKX15"/>
      <c r="AKY15"/>
      <c r="AKZ15"/>
      <c r="ALA15"/>
      <c r="ALB15"/>
      <c r="ALC15"/>
      <c r="ALD15"/>
      <c r="ALE15"/>
      <c r="ALF15"/>
      <c r="ALG15"/>
      <c r="ALH15"/>
    </row>
    <row r="16" spans="1:996" s="5" customFormat="1" ht="13.8" x14ac:dyDescent="0.25">
      <c r="A16" s="5" t="s">
        <v>32</v>
      </c>
      <c r="B16" s="38" t="s">
        <v>29</v>
      </c>
      <c r="C16" s="30">
        <v>34274</v>
      </c>
      <c r="D16" s="31">
        <f t="shared" si="0"/>
        <v>28.013888888888889</v>
      </c>
      <c r="E16" s="38" t="s">
        <v>66</v>
      </c>
      <c r="F16" s="39">
        <v>58</v>
      </c>
      <c r="G16" s="4"/>
      <c r="H16" s="43"/>
      <c r="I16" s="4"/>
      <c r="J16" s="43">
        <v>90</v>
      </c>
      <c r="K16" s="47"/>
      <c r="L16" s="43"/>
      <c r="M16" s="4"/>
      <c r="N16" s="48">
        <v>26</v>
      </c>
      <c r="O16" s="4"/>
      <c r="P16" s="48">
        <v>20</v>
      </c>
      <c r="Q16" s="4"/>
      <c r="R16" s="44">
        <v>75</v>
      </c>
      <c r="S16" s="4"/>
      <c r="T16" s="43"/>
      <c r="U16" s="4"/>
      <c r="V16" s="43">
        <v>90</v>
      </c>
      <c r="W16" s="4"/>
      <c r="X16" s="43">
        <v>90</v>
      </c>
      <c r="Y16" s="4"/>
      <c r="Z16" s="46">
        <v>66</v>
      </c>
      <c r="AA16" s="4"/>
      <c r="AB16" s="43"/>
      <c r="AC16" s="4"/>
      <c r="AD16" s="43"/>
      <c r="AE16" s="4"/>
      <c r="AF16" s="51">
        <f t="shared" si="1"/>
        <v>515</v>
      </c>
      <c r="AG16" s="51">
        <f t="shared" si="1"/>
        <v>0</v>
      </c>
      <c r="AH16" s="78"/>
      <c r="AI16" s="74">
        <f t="shared" si="2"/>
        <v>4.0015540015540016E-2</v>
      </c>
      <c r="AJ16" s="74">
        <f t="shared" si="3"/>
        <v>1.1209908918242253</v>
      </c>
    </row>
    <row r="17" spans="1:996" s="5" customFormat="1" x14ac:dyDescent="0.3">
      <c r="A17" s="5" t="s">
        <v>33</v>
      </c>
      <c r="B17" s="38" t="s">
        <v>34</v>
      </c>
      <c r="C17" s="30">
        <v>35253</v>
      </c>
      <c r="D17" s="31">
        <f t="shared" si="0"/>
        <v>25.330555555555556</v>
      </c>
      <c r="E17" s="38" t="s">
        <v>66</v>
      </c>
      <c r="F17" s="41">
        <v>32</v>
      </c>
      <c r="G17" s="32"/>
      <c r="H17" s="4">
        <v>90</v>
      </c>
      <c r="I17" s="33"/>
      <c r="J17" s="39">
        <v>72</v>
      </c>
      <c r="K17" s="32"/>
      <c r="L17" s="4">
        <v>90</v>
      </c>
      <c r="M17" s="32"/>
      <c r="N17" s="41">
        <v>14</v>
      </c>
      <c r="O17" s="32"/>
      <c r="P17" s="39">
        <v>70</v>
      </c>
      <c r="Q17" s="32"/>
      <c r="R17" s="39">
        <v>45</v>
      </c>
      <c r="S17" s="32"/>
      <c r="T17" s="4">
        <v>90</v>
      </c>
      <c r="U17" s="32"/>
      <c r="V17" s="4"/>
      <c r="W17" s="32"/>
      <c r="X17" s="4"/>
      <c r="Y17" s="32"/>
      <c r="Z17" s="4"/>
      <c r="AA17" s="32"/>
      <c r="AB17" s="4"/>
      <c r="AC17" s="32"/>
      <c r="AD17" s="4"/>
      <c r="AE17" s="32"/>
      <c r="AF17" s="51">
        <f t="shared" si="1"/>
        <v>503</v>
      </c>
      <c r="AG17" s="51">
        <f t="shared" si="1"/>
        <v>0</v>
      </c>
      <c r="AH17" s="78"/>
      <c r="AI17" s="74">
        <f t="shared" si="2"/>
        <v>3.9083139083139082E-2</v>
      </c>
      <c r="AJ17" s="74">
        <f t="shared" si="3"/>
        <v>0.98999762583095918</v>
      </c>
      <c r="AKV17"/>
      <c r="AKW17"/>
      <c r="AKX17"/>
      <c r="AKY17"/>
      <c r="AKZ17"/>
      <c r="ALA17"/>
      <c r="ALB17"/>
      <c r="ALC17"/>
      <c r="ALD17"/>
      <c r="ALE17"/>
      <c r="ALF17"/>
      <c r="ALG17"/>
      <c r="ALH17"/>
    </row>
    <row r="18" spans="1:996" s="5" customFormat="1" x14ac:dyDescent="0.3">
      <c r="A18" s="5" t="s">
        <v>35</v>
      </c>
      <c r="B18" s="38" t="s">
        <v>21</v>
      </c>
      <c r="C18" s="30">
        <v>36551</v>
      </c>
      <c r="D18" s="31">
        <f t="shared" si="0"/>
        <v>21.777777777777779</v>
      </c>
      <c r="E18" s="38" t="s">
        <v>68</v>
      </c>
      <c r="F18" s="4">
        <v>90</v>
      </c>
      <c r="G18" s="32"/>
      <c r="H18" s="4">
        <v>90</v>
      </c>
      <c r="I18" s="32"/>
      <c r="J18" s="4">
        <v>90</v>
      </c>
      <c r="K18" s="32"/>
      <c r="L18" s="4">
        <v>90</v>
      </c>
      <c r="M18" s="33"/>
      <c r="N18" s="4">
        <v>90</v>
      </c>
      <c r="O18" s="32"/>
      <c r="P18" s="4"/>
      <c r="Q18" s="32"/>
      <c r="R18" s="4"/>
      <c r="S18" s="32"/>
      <c r="T18" s="4"/>
      <c r="U18" s="32"/>
      <c r="V18" s="4"/>
      <c r="W18" s="32"/>
      <c r="X18" s="4"/>
      <c r="Y18" s="32"/>
      <c r="Z18" s="4"/>
      <c r="AA18" s="32"/>
      <c r="AB18" s="4"/>
      <c r="AC18" s="32"/>
      <c r="AD18" s="4"/>
      <c r="AE18" s="32"/>
      <c r="AF18" s="51">
        <f t="shared" si="1"/>
        <v>450</v>
      </c>
      <c r="AG18" s="51">
        <f t="shared" si="1"/>
        <v>0</v>
      </c>
      <c r="AH18" s="78"/>
      <c r="AI18" s="74">
        <f t="shared" si="2"/>
        <v>3.4965034965034968E-2</v>
      </c>
      <c r="AJ18" s="74">
        <f t="shared" si="3"/>
        <v>0.76146076146076158</v>
      </c>
      <c r="AKV18"/>
      <c r="AKW18"/>
      <c r="AKX18"/>
      <c r="AKY18"/>
      <c r="AKZ18"/>
      <c r="ALA18"/>
      <c r="ALB18"/>
      <c r="ALC18"/>
      <c r="ALD18"/>
      <c r="ALE18"/>
      <c r="ALF18"/>
      <c r="ALG18"/>
      <c r="ALH18"/>
    </row>
    <row r="19" spans="1:996" s="5" customFormat="1" x14ac:dyDescent="0.3">
      <c r="A19" s="5" t="s">
        <v>36</v>
      </c>
      <c r="B19" s="38" t="s">
        <v>37</v>
      </c>
      <c r="C19" s="30">
        <v>31283</v>
      </c>
      <c r="D19" s="31">
        <f t="shared" si="0"/>
        <v>36.200000000000003</v>
      </c>
      <c r="E19" s="38" t="s">
        <v>68</v>
      </c>
      <c r="F19" s="4">
        <v>90</v>
      </c>
      <c r="G19" s="32"/>
      <c r="H19" s="4">
        <v>90</v>
      </c>
      <c r="I19" s="37"/>
      <c r="J19" s="4">
        <v>90</v>
      </c>
      <c r="K19" s="33"/>
      <c r="L19" s="4">
        <v>90</v>
      </c>
      <c r="M19" s="33"/>
      <c r="N19" s="4"/>
      <c r="O19" s="32"/>
      <c r="P19" s="4"/>
      <c r="Q19" s="32"/>
      <c r="R19" s="4"/>
      <c r="S19" s="32"/>
      <c r="T19" s="4">
        <v>90</v>
      </c>
      <c r="U19" s="36"/>
      <c r="V19" s="4"/>
      <c r="W19" s="32"/>
      <c r="X19" s="4"/>
      <c r="Y19" s="32"/>
      <c r="Z19" s="4"/>
      <c r="AA19" s="32"/>
      <c r="AB19" s="4"/>
      <c r="AC19" s="32"/>
      <c r="AD19" s="4"/>
      <c r="AE19" s="32"/>
      <c r="AF19" s="51">
        <f t="shared" si="1"/>
        <v>450</v>
      </c>
      <c r="AG19" s="51">
        <f t="shared" si="1"/>
        <v>0</v>
      </c>
      <c r="AH19" s="78"/>
      <c r="AI19" s="74">
        <f t="shared" si="2"/>
        <v>3.4965034965034968E-2</v>
      </c>
      <c r="AJ19" s="74">
        <f t="shared" si="3"/>
        <v>1.2657342657342658</v>
      </c>
      <c r="AKV19"/>
      <c r="AKW19"/>
      <c r="AKX19"/>
      <c r="AKY19"/>
      <c r="AKZ19"/>
      <c r="ALA19"/>
      <c r="ALB19"/>
      <c r="ALC19"/>
      <c r="ALD19"/>
      <c r="ALE19"/>
      <c r="ALF19"/>
      <c r="ALG19"/>
      <c r="ALH19"/>
    </row>
    <row r="20" spans="1:996" s="5" customFormat="1" x14ac:dyDescent="0.3">
      <c r="A20" s="5" t="s">
        <v>38</v>
      </c>
      <c r="B20" s="38" t="s">
        <v>21</v>
      </c>
      <c r="C20" s="30">
        <v>36389</v>
      </c>
      <c r="D20" s="31">
        <f t="shared" si="0"/>
        <v>22.219444444444445</v>
      </c>
      <c r="E20" s="38" t="s">
        <v>68</v>
      </c>
      <c r="F20" s="4">
        <v>90</v>
      </c>
      <c r="G20" s="49"/>
      <c r="H20" s="4">
        <v>90</v>
      </c>
      <c r="I20" s="32">
        <v>1</v>
      </c>
      <c r="J20" s="4"/>
      <c r="K20" s="32"/>
      <c r="L20" s="4"/>
      <c r="M20" s="32"/>
      <c r="N20" s="4"/>
      <c r="O20" s="32"/>
      <c r="P20" s="4">
        <v>90</v>
      </c>
      <c r="Q20" s="32"/>
      <c r="R20" s="4">
        <v>90</v>
      </c>
      <c r="S20" s="32"/>
      <c r="T20" s="4"/>
      <c r="U20" s="32"/>
      <c r="V20" s="40">
        <v>45</v>
      </c>
      <c r="W20" s="36"/>
      <c r="X20" s="4"/>
      <c r="Y20" s="32"/>
      <c r="Z20" s="4"/>
      <c r="AA20" s="32"/>
      <c r="AB20" s="4"/>
      <c r="AC20" s="32"/>
      <c r="AD20" s="4"/>
      <c r="AE20" s="32"/>
      <c r="AF20" s="51">
        <f t="shared" si="1"/>
        <v>405</v>
      </c>
      <c r="AG20" s="51">
        <f t="shared" si="1"/>
        <v>1</v>
      </c>
      <c r="AH20" s="78"/>
      <c r="AI20" s="74">
        <f t="shared" si="2"/>
        <v>3.1468531468531472E-2</v>
      </c>
      <c r="AJ20" s="74">
        <f t="shared" si="3"/>
        <v>0.69921328671328675</v>
      </c>
      <c r="AKV20"/>
      <c r="AKW20"/>
      <c r="AKX20"/>
      <c r="AKY20"/>
      <c r="AKZ20"/>
      <c r="ALA20"/>
      <c r="ALB20"/>
      <c r="ALC20"/>
      <c r="ALD20"/>
      <c r="ALE20"/>
      <c r="ALF20"/>
      <c r="ALG20"/>
      <c r="ALH20"/>
    </row>
    <row r="21" spans="1:996" s="5" customFormat="1" x14ac:dyDescent="0.3">
      <c r="A21" s="5" t="s">
        <v>39</v>
      </c>
      <c r="B21" s="38" t="s">
        <v>21</v>
      </c>
      <c r="C21" s="30">
        <v>36472</v>
      </c>
      <c r="D21" s="50">
        <f t="shared" si="0"/>
        <v>21.994444444444444</v>
      </c>
      <c r="E21" s="38" t="s">
        <v>66</v>
      </c>
      <c r="F21" s="4"/>
      <c r="G21" s="32"/>
      <c r="H21" s="4"/>
      <c r="I21" s="32"/>
      <c r="J21" s="4"/>
      <c r="K21" s="32"/>
      <c r="L21" s="4"/>
      <c r="M21" s="32"/>
      <c r="N21" s="4"/>
      <c r="O21" s="32"/>
      <c r="P21" s="4"/>
      <c r="Q21" s="32"/>
      <c r="R21" s="41">
        <v>15</v>
      </c>
      <c r="S21" s="32"/>
      <c r="T21" s="4"/>
      <c r="U21" s="32"/>
      <c r="V21" s="42">
        <v>45</v>
      </c>
      <c r="W21" s="32"/>
      <c r="X21" s="4">
        <v>90</v>
      </c>
      <c r="Y21" s="32"/>
      <c r="Z21" s="40">
        <v>66</v>
      </c>
      <c r="AA21" s="32"/>
      <c r="AB21" s="4">
        <v>90</v>
      </c>
      <c r="AC21" s="32"/>
      <c r="AD21" s="4">
        <v>90</v>
      </c>
      <c r="AE21" s="32"/>
      <c r="AF21" s="51">
        <f t="shared" si="1"/>
        <v>396</v>
      </c>
      <c r="AG21" s="51">
        <f t="shared" si="1"/>
        <v>0</v>
      </c>
      <c r="AH21" s="78"/>
      <c r="AI21" s="74">
        <f t="shared" si="2"/>
        <v>3.0769230769230771E-2</v>
      </c>
      <c r="AJ21" s="74">
        <f t="shared" si="3"/>
        <v>0.67675213675213675</v>
      </c>
      <c r="AKV21"/>
      <c r="AKW21"/>
      <c r="AKX21"/>
      <c r="AKY21"/>
      <c r="AKZ21"/>
      <c r="ALA21"/>
      <c r="ALB21"/>
      <c r="ALC21"/>
      <c r="ALD21"/>
      <c r="ALE21"/>
      <c r="ALF21"/>
      <c r="ALG21"/>
      <c r="ALH21"/>
    </row>
    <row r="22" spans="1:996" s="5" customFormat="1" x14ac:dyDescent="0.3">
      <c r="A22" s="5" t="s">
        <v>40</v>
      </c>
      <c r="B22" s="38" t="s">
        <v>41</v>
      </c>
      <c r="C22" s="30">
        <v>35423</v>
      </c>
      <c r="D22" s="50">
        <f t="shared" si="0"/>
        <v>24.866666666666667</v>
      </c>
      <c r="E22" s="38" t="s">
        <v>70</v>
      </c>
      <c r="F22" s="4"/>
      <c r="G22" s="32"/>
      <c r="H22" s="4"/>
      <c r="I22" s="32"/>
      <c r="J22" s="4"/>
      <c r="K22" s="32"/>
      <c r="L22" s="4"/>
      <c r="M22" s="32"/>
      <c r="N22" s="4"/>
      <c r="O22" s="32"/>
      <c r="P22" s="4"/>
      <c r="Q22" s="32"/>
      <c r="R22" s="41">
        <v>39</v>
      </c>
      <c r="S22" s="32">
        <v>-2</v>
      </c>
      <c r="T22" s="4"/>
      <c r="U22" s="32"/>
      <c r="V22" s="4"/>
      <c r="W22" s="32"/>
      <c r="X22" s="42">
        <v>9</v>
      </c>
      <c r="Y22" s="32"/>
      <c r="Z22" s="4">
        <v>90</v>
      </c>
      <c r="AA22" s="32">
        <v>-3</v>
      </c>
      <c r="AB22" s="4">
        <v>90</v>
      </c>
      <c r="AC22" s="32"/>
      <c r="AD22" s="4">
        <v>90</v>
      </c>
      <c r="AE22" s="32">
        <v>-3</v>
      </c>
      <c r="AF22" s="51">
        <f t="shared" si="1"/>
        <v>318</v>
      </c>
      <c r="AG22" s="51">
        <f t="shared" si="1"/>
        <v>-8</v>
      </c>
      <c r="AH22" s="78"/>
      <c r="AI22" s="74">
        <f t="shared" si="2"/>
        <v>2.4708624708624709E-2</v>
      </c>
      <c r="AJ22" s="74">
        <f t="shared" si="3"/>
        <v>0.61442113442113444</v>
      </c>
      <c r="AKV22"/>
      <c r="AKW22"/>
      <c r="AKX22"/>
      <c r="AKY22"/>
      <c r="AKZ22"/>
      <c r="ALA22"/>
      <c r="ALB22"/>
      <c r="ALC22"/>
      <c r="ALD22"/>
      <c r="ALE22"/>
      <c r="ALF22"/>
      <c r="ALG22"/>
      <c r="ALH22"/>
    </row>
    <row r="23" spans="1:996" s="5" customFormat="1" x14ac:dyDescent="0.3">
      <c r="A23" s="5" t="s">
        <v>42</v>
      </c>
      <c r="B23" s="38" t="s">
        <v>21</v>
      </c>
      <c r="C23" s="30">
        <v>36454</v>
      </c>
      <c r="D23" s="51">
        <f t="shared" si="0"/>
        <v>22.041666666666668</v>
      </c>
      <c r="E23" s="38" t="s">
        <v>68</v>
      </c>
      <c r="F23" s="4"/>
      <c r="G23" s="32"/>
      <c r="H23" s="4"/>
      <c r="I23" s="32"/>
      <c r="J23" s="4"/>
      <c r="K23" s="32"/>
      <c r="L23" s="4"/>
      <c r="M23" s="32"/>
      <c r="N23" s="4"/>
      <c r="O23" s="32"/>
      <c r="P23" s="4"/>
      <c r="Q23" s="32"/>
      <c r="R23" s="4"/>
      <c r="S23" s="32"/>
      <c r="T23" s="4"/>
      <c r="U23" s="32"/>
      <c r="V23" s="42">
        <v>23</v>
      </c>
      <c r="W23" s="32"/>
      <c r="X23" s="4">
        <v>90</v>
      </c>
      <c r="Y23" s="36"/>
      <c r="Z23" s="4">
        <v>90</v>
      </c>
      <c r="AA23" s="32"/>
      <c r="AB23" s="4">
        <v>90</v>
      </c>
      <c r="AC23" s="32"/>
      <c r="AD23" s="4"/>
      <c r="AE23" s="32"/>
      <c r="AF23" s="51">
        <f t="shared" si="1"/>
        <v>293</v>
      </c>
      <c r="AG23" s="51">
        <f t="shared" si="1"/>
        <v>0</v>
      </c>
      <c r="AH23" s="78"/>
      <c r="AI23" s="74">
        <f t="shared" si="2"/>
        <v>2.2766122766122766E-2</v>
      </c>
      <c r="AJ23" s="74">
        <f t="shared" si="3"/>
        <v>0.50180328930328932</v>
      </c>
      <c r="AKV23"/>
      <c r="AKW23"/>
      <c r="AKX23"/>
      <c r="AKY23"/>
      <c r="AKZ23"/>
      <c r="ALA23"/>
      <c r="ALB23"/>
      <c r="ALC23"/>
      <c r="ALD23"/>
      <c r="ALE23"/>
      <c r="ALF23"/>
      <c r="ALG23"/>
      <c r="ALH23"/>
    </row>
    <row r="24" spans="1:996" s="5" customFormat="1" x14ac:dyDescent="0.3">
      <c r="A24" s="5" t="s">
        <v>43</v>
      </c>
      <c r="B24" s="38" t="s">
        <v>21</v>
      </c>
      <c r="C24" s="30">
        <v>32925</v>
      </c>
      <c r="D24" s="31">
        <f t="shared" si="0"/>
        <v>31.708333333333332</v>
      </c>
      <c r="E24" s="38" t="s">
        <v>66</v>
      </c>
      <c r="F24" s="4"/>
      <c r="G24" s="32"/>
      <c r="H24" s="4"/>
      <c r="I24" s="32"/>
      <c r="J24" s="4"/>
      <c r="K24" s="32"/>
      <c r="L24" s="4">
        <v>90</v>
      </c>
      <c r="M24" s="32"/>
      <c r="N24" s="39">
        <v>64</v>
      </c>
      <c r="O24" s="32"/>
      <c r="P24" s="43"/>
      <c r="Q24" s="32"/>
      <c r="R24" s="41">
        <v>45</v>
      </c>
      <c r="S24" s="33"/>
      <c r="T24" s="4"/>
      <c r="U24" s="32"/>
      <c r="V24" s="4"/>
      <c r="W24" s="32"/>
      <c r="X24" s="4"/>
      <c r="Y24" s="32"/>
      <c r="Z24" s="4"/>
      <c r="AA24" s="32"/>
      <c r="AB24" s="4"/>
      <c r="AC24" s="32"/>
      <c r="AD24" s="4">
        <v>90</v>
      </c>
      <c r="AE24" s="32"/>
      <c r="AF24" s="51">
        <f t="shared" si="1"/>
        <v>289</v>
      </c>
      <c r="AG24" s="51">
        <f t="shared" si="1"/>
        <v>0</v>
      </c>
      <c r="AH24" s="78"/>
      <c r="AI24" s="74">
        <f t="shared" si="2"/>
        <v>2.2455322455322457E-2</v>
      </c>
      <c r="AJ24" s="74">
        <f t="shared" si="3"/>
        <v>0.71202084952084954</v>
      </c>
      <c r="AKV24"/>
      <c r="AKW24"/>
      <c r="AKX24"/>
      <c r="AKY24"/>
      <c r="AKZ24"/>
      <c r="ALA24"/>
      <c r="ALB24"/>
      <c r="ALC24"/>
      <c r="ALD24"/>
      <c r="ALE24"/>
      <c r="ALF24"/>
      <c r="ALG24"/>
      <c r="ALH24"/>
    </row>
    <row r="25" spans="1:996" s="5" customFormat="1" x14ac:dyDescent="0.3">
      <c r="A25" s="5" t="s">
        <v>44</v>
      </c>
      <c r="B25" s="38" t="s">
        <v>19</v>
      </c>
      <c r="C25" s="30">
        <v>33288</v>
      </c>
      <c r="D25" s="31">
        <f t="shared" si="0"/>
        <v>30.713888888888889</v>
      </c>
      <c r="E25" s="38" t="s">
        <v>68</v>
      </c>
      <c r="F25" s="39">
        <v>58</v>
      </c>
      <c r="G25" s="32"/>
      <c r="H25" s="4">
        <v>90</v>
      </c>
      <c r="I25" s="32"/>
      <c r="J25" s="41">
        <v>79</v>
      </c>
      <c r="K25" s="32"/>
      <c r="L25" s="41">
        <v>6</v>
      </c>
      <c r="M25" s="32"/>
      <c r="N25" s="4"/>
      <c r="O25" s="32"/>
      <c r="P25" s="4"/>
      <c r="Q25" s="32"/>
      <c r="R25" s="4"/>
      <c r="S25" s="32"/>
      <c r="T25" s="4"/>
      <c r="U25" s="32"/>
      <c r="V25" s="4"/>
      <c r="W25" s="32"/>
      <c r="X25" s="4"/>
      <c r="Y25" s="32"/>
      <c r="Z25" s="4"/>
      <c r="AA25" s="32"/>
      <c r="AB25" s="4"/>
      <c r="AC25" s="32"/>
      <c r="AD25" s="4"/>
      <c r="AE25" s="32"/>
      <c r="AF25" s="51">
        <f t="shared" si="1"/>
        <v>233</v>
      </c>
      <c r="AG25" s="51">
        <f t="shared" si="1"/>
        <v>0</v>
      </c>
      <c r="AH25" s="78"/>
      <c r="AI25" s="74">
        <f t="shared" si="2"/>
        <v>1.8104118104118105E-2</v>
      </c>
      <c r="AJ25" s="74">
        <f t="shared" si="3"/>
        <v>0.5560478718812053</v>
      </c>
      <c r="AKV25"/>
      <c r="AKW25"/>
      <c r="AKX25"/>
      <c r="AKY25"/>
      <c r="AKZ25"/>
      <c r="ALA25"/>
      <c r="ALB25"/>
      <c r="ALC25"/>
      <c r="ALD25"/>
      <c r="ALE25"/>
      <c r="ALF25"/>
      <c r="ALG25"/>
      <c r="ALH25"/>
    </row>
    <row r="26" spans="1:996" s="5" customFormat="1" x14ac:dyDescent="0.3">
      <c r="A26" s="5" t="s">
        <v>45</v>
      </c>
      <c r="B26" s="38" t="s">
        <v>41</v>
      </c>
      <c r="C26" s="30">
        <v>36535</v>
      </c>
      <c r="D26" s="31">
        <f t="shared" si="0"/>
        <v>21.822222222222223</v>
      </c>
      <c r="E26" s="38" t="s">
        <v>67</v>
      </c>
      <c r="F26" s="39">
        <v>42</v>
      </c>
      <c r="G26" s="32"/>
      <c r="H26" s="4"/>
      <c r="I26" s="32"/>
      <c r="J26" s="41">
        <v>18</v>
      </c>
      <c r="K26" s="32"/>
      <c r="L26" s="41">
        <v>23</v>
      </c>
      <c r="M26" s="32"/>
      <c r="N26" s="4"/>
      <c r="O26" s="32"/>
      <c r="P26" s="4"/>
      <c r="Q26" s="32"/>
      <c r="R26" s="41">
        <v>15</v>
      </c>
      <c r="S26" s="32"/>
      <c r="T26" s="4"/>
      <c r="U26" s="32"/>
      <c r="V26" s="42">
        <v>34</v>
      </c>
      <c r="W26" s="32"/>
      <c r="X26" s="42">
        <v>12</v>
      </c>
      <c r="Y26" s="32"/>
      <c r="Z26" s="4"/>
      <c r="AA26" s="32"/>
      <c r="AB26" s="42">
        <v>9</v>
      </c>
      <c r="AC26" s="32"/>
      <c r="AD26" s="40">
        <v>64</v>
      </c>
      <c r="AE26" s="36"/>
      <c r="AF26" s="51">
        <f t="shared" si="1"/>
        <v>217</v>
      </c>
      <c r="AG26" s="51">
        <f t="shared" si="1"/>
        <v>0</v>
      </c>
      <c r="AH26" s="78"/>
      <c r="AI26" s="74">
        <f t="shared" si="2"/>
        <v>1.6860916860916862E-2</v>
      </c>
      <c r="AJ26" s="74">
        <f t="shared" si="3"/>
        <v>0.36794267460934132</v>
      </c>
      <c r="AKV26"/>
      <c r="AKW26"/>
      <c r="AKX26"/>
      <c r="AKY26"/>
      <c r="AKZ26"/>
      <c r="ALA26"/>
      <c r="ALB26"/>
      <c r="ALC26"/>
      <c r="ALD26"/>
      <c r="ALE26"/>
      <c r="ALF26"/>
      <c r="ALG26"/>
      <c r="ALH26"/>
    </row>
    <row r="27" spans="1:996" s="5" customFormat="1" ht="13.8" x14ac:dyDescent="0.25">
      <c r="A27" s="5" t="s">
        <v>46</v>
      </c>
      <c r="B27" s="38" t="s">
        <v>21</v>
      </c>
      <c r="C27" s="30">
        <v>38036</v>
      </c>
      <c r="D27" s="50">
        <f t="shared" si="0"/>
        <v>17.713888888888889</v>
      </c>
      <c r="E27" s="38" t="s">
        <v>68</v>
      </c>
      <c r="F27" s="43"/>
      <c r="G27" s="4"/>
      <c r="H27" s="43"/>
      <c r="I27" s="4"/>
      <c r="J27" s="43"/>
      <c r="K27" s="4"/>
      <c r="L27" s="43"/>
      <c r="M27" s="4"/>
      <c r="N27" s="43"/>
      <c r="O27" s="32"/>
      <c r="P27" s="43"/>
      <c r="Q27" s="4"/>
      <c r="R27" s="43"/>
      <c r="S27" s="4"/>
      <c r="T27" s="43"/>
      <c r="U27" s="4"/>
      <c r="V27" s="43"/>
      <c r="W27" s="4"/>
      <c r="X27" s="43"/>
      <c r="Y27" s="4"/>
      <c r="Z27" s="52">
        <v>24</v>
      </c>
      <c r="AA27" s="4"/>
      <c r="AB27" s="43">
        <v>90</v>
      </c>
      <c r="AC27" s="4"/>
      <c r="AD27" s="43">
        <v>90</v>
      </c>
      <c r="AE27" s="45"/>
      <c r="AF27" s="51">
        <f t="shared" si="1"/>
        <v>204</v>
      </c>
      <c r="AG27" s="51">
        <f t="shared" si="1"/>
        <v>0</v>
      </c>
      <c r="AH27" s="78"/>
      <c r="AI27" s="74">
        <f t="shared" si="2"/>
        <v>1.5850815850815853E-2</v>
      </c>
      <c r="AJ27" s="74">
        <f t="shared" si="3"/>
        <v>0.2807795907795908</v>
      </c>
    </row>
    <row r="28" spans="1:996" s="5" customFormat="1" x14ac:dyDescent="0.3">
      <c r="A28" s="5" t="s">
        <v>47</v>
      </c>
      <c r="B28" s="38" t="s">
        <v>21</v>
      </c>
      <c r="C28" s="30">
        <v>33997</v>
      </c>
      <c r="D28" s="50">
        <f t="shared" si="0"/>
        <v>28.772222222222222</v>
      </c>
      <c r="E28" s="38" t="s">
        <v>66</v>
      </c>
      <c r="F28" s="4"/>
      <c r="G28" s="32"/>
      <c r="H28" s="4"/>
      <c r="I28" s="32"/>
      <c r="J28" s="4"/>
      <c r="K28" s="32"/>
      <c r="L28" s="4"/>
      <c r="M28" s="32"/>
      <c r="N28" s="4"/>
      <c r="O28" s="32"/>
      <c r="P28" s="4"/>
      <c r="Q28" s="32"/>
      <c r="R28" s="4"/>
      <c r="S28" s="32"/>
      <c r="T28" s="4"/>
      <c r="U28" s="32"/>
      <c r="V28" s="4"/>
      <c r="W28" s="32"/>
      <c r="X28" s="4"/>
      <c r="Y28" s="32"/>
      <c r="Z28" s="42">
        <v>24</v>
      </c>
      <c r="AA28" s="32"/>
      <c r="AB28" s="4">
        <v>90</v>
      </c>
      <c r="AC28" s="32"/>
      <c r="AD28" s="40">
        <v>74</v>
      </c>
      <c r="AE28" s="32">
        <v>1</v>
      </c>
      <c r="AF28" s="51">
        <f t="shared" si="1"/>
        <v>188</v>
      </c>
      <c r="AG28" s="51">
        <f t="shared" si="1"/>
        <v>1</v>
      </c>
      <c r="AH28" s="78"/>
      <c r="AI28" s="74">
        <f t="shared" si="2"/>
        <v>1.4607614607614608E-2</v>
      </c>
      <c r="AJ28" s="74">
        <f t="shared" si="3"/>
        <v>0.42029353362686694</v>
      </c>
      <c r="AKV28"/>
      <c r="AKW28"/>
      <c r="AKX28"/>
      <c r="AKY28"/>
      <c r="AKZ28"/>
      <c r="ALA28"/>
      <c r="ALB28"/>
      <c r="ALC28"/>
      <c r="ALD28"/>
      <c r="ALE28"/>
      <c r="ALF28"/>
      <c r="ALG28"/>
      <c r="ALH28"/>
    </row>
    <row r="29" spans="1:996" s="5" customFormat="1" x14ac:dyDescent="0.3">
      <c r="A29" s="5" t="s">
        <v>48</v>
      </c>
      <c r="B29" s="38" t="s">
        <v>19</v>
      </c>
      <c r="C29" s="53">
        <v>32509</v>
      </c>
      <c r="D29" s="31">
        <f t="shared" si="0"/>
        <v>32.847222222222221</v>
      </c>
      <c r="E29" s="38" t="s">
        <v>70</v>
      </c>
      <c r="F29" s="4">
        <v>90</v>
      </c>
      <c r="G29" s="32">
        <v>-3</v>
      </c>
      <c r="H29" s="4">
        <v>90</v>
      </c>
      <c r="I29" s="32">
        <v>-1</v>
      </c>
      <c r="J29" s="4"/>
      <c r="K29" s="32"/>
      <c r="L29" s="4"/>
      <c r="M29" s="32"/>
      <c r="N29" s="4"/>
      <c r="O29" s="32"/>
      <c r="P29" s="4"/>
      <c r="Q29" s="32"/>
      <c r="R29" s="4"/>
      <c r="S29" s="32"/>
      <c r="T29" s="4"/>
      <c r="U29" s="32"/>
      <c r="V29" s="4"/>
      <c r="W29" s="32"/>
      <c r="X29" s="4"/>
      <c r="Y29" s="32"/>
      <c r="Z29" s="4"/>
      <c r="AA29" s="32"/>
      <c r="AB29" s="4"/>
      <c r="AC29" s="32"/>
      <c r="AD29" s="4"/>
      <c r="AE29" s="32"/>
      <c r="AF29" s="51">
        <f t="shared" si="1"/>
        <v>180</v>
      </c>
      <c r="AG29" s="51">
        <f t="shared" si="1"/>
        <v>-4</v>
      </c>
      <c r="AH29" s="78"/>
      <c r="AI29" s="74">
        <f t="shared" si="2"/>
        <v>1.3986013986013986E-2</v>
      </c>
      <c r="AJ29" s="74">
        <f t="shared" si="3"/>
        <v>0.45940170940170938</v>
      </c>
      <c r="AKV29"/>
      <c r="AKW29"/>
      <c r="AKX29"/>
      <c r="AKY29"/>
      <c r="AKZ29"/>
      <c r="ALA29"/>
      <c r="ALB29"/>
      <c r="ALC29"/>
      <c r="ALD29"/>
      <c r="ALE29"/>
      <c r="ALF29"/>
      <c r="ALG29"/>
      <c r="ALH29"/>
    </row>
    <row r="30" spans="1:996" s="5" customFormat="1" x14ac:dyDescent="0.3">
      <c r="A30" s="5" t="s">
        <v>49</v>
      </c>
      <c r="B30" s="38" t="s">
        <v>21</v>
      </c>
      <c r="C30" s="53">
        <v>38169</v>
      </c>
      <c r="D30" s="50">
        <f t="shared" si="0"/>
        <v>17.347222222222221</v>
      </c>
      <c r="E30" s="38" t="s">
        <v>68</v>
      </c>
      <c r="F30" s="4"/>
      <c r="G30" s="32"/>
      <c r="H30" s="4"/>
      <c r="I30" s="32"/>
      <c r="J30" s="4"/>
      <c r="K30" s="32"/>
      <c r="L30" s="4"/>
      <c r="M30" s="32"/>
      <c r="N30" s="4"/>
      <c r="O30" s="32"/>
      <c r="P30" s="4"/>
      <c r="Q30" s="32"/>
      <c r="R30" s="4"/>
      <c r="S30" s="32"/>
      <c r="T30" s="4"/>
      <c r="U30" s="32"/>
      <c r="V30" s="4"/>
      <c r="W30" s="32"/>
      <c r="X30" s="4"/>
      <c r="Y30" s="32"/>
      <c r="Z30" s="4"/>
      <c r="AA30" s="32"/>
      <c r="AB30" s="4">
        <v>90</v>
      </c>
      <c r="AC30" s="36"/>
      <c r="AD30" s="40">
        <v>75</v>
      </c>
      <c r="AE30" s="32"/>
      <c r="AF30" s="51">
        <f t="shared" si="1"/>
        <v>165</v>
      </c>
      <c r="AG30" s="51">
        <f t="shared" si="1"/>
        <v>0</v>
      </c>
      <c r="AH30" s="78"/>
      <c r="AI30" s="74">
        <f t="shared" si="2"/>
        <v>1.282051282051282E-2</v>
      </c>
      <c r="AJ30" s="74">
        <f t="shared" si="3"/>
        <v>0.22240028490028488</v>
      </c>
      <c r="AKV30"/>
      <c r="AKW30"/>
      <c r="AKX30"/>
      <c r="AKY30"/>
      <c r="AKZ30"/>
      <c r="ALA30"/>
      <c r="ALB30"/>
      <c r="ALC30"/>
      <c r="ALD30"/>
      <c r="ALE30"/>
      <c r="ALF30"/>
      <c r="ALG30"/>
      <c r="ALH30"/>
    </row>
    <row r="31" spans="1:996" s="5" customFormat="1" x14ac:dyDescent="0.3">
      <c r="A31" s="5" t="s">
        <v>50</v>
      </c>
      <c r="B31" s="38" t="s">
        <v>41</v>
      </c>
      <c r="C31" s="53">
        <v>35137</v>
      </c>
      <c r="D31" s="31">
        <f t="shared" si="0"/>
        <v>25.647222222222222</v>
      </c>
      <c r="E31" s="32" t="s">
        <v>67</v>
      </c>
      <c r="F31" s="41">
        <v>48</v>
      </c>
      <c r="G31" s="32"/>
      <c r="H31" s="4">
        <v>90</v>
      </c>
      <c r="I31" s="32"/>
      <c r="J31" s="4"/>
      <c r="K31" s="32"/>
      <c r="L31" s="4"/>
      <c r="M31" s="32"/>
      <c r="N31" s="4"/>
      <c r="O31" s="32"/>
      <c r="P31" s="4"/>
      <c r="Q31" s="32"/>
      <c r="R31" s="4"/>
      <c r="S31" s="32"/>
      <c r="T31" s="4"/>
      <c r="U31" s="32"/>
      <c r="V31" s="4"/>
      <c r="W31" s="32"/>
      <c r="X31" s="4"/>
      <c r="Y31" s="32"/>
      <c r="Z31" s="4"/>
      <c r="AA31" s="32"/>
      <c r="AB31" s="4"/>
      <c r="AC31" s="32"/>
      <c r="AD31" s="4"/>
      <c r="AE31" s="32"/>
      <c r="AF31" s="51">
        <f t="shared" si="1"/>
        <v>138</v>
      </c>
      <c r="AG31" s="51">
        <f t="shared" si="1"/>
        <v>0</v>
      </c>
      <c r="AH31" s="78"/>
      <c r="AI31" s="74">
        <f t="shared" si="2"/>
        <v>1.0722610722610723E-2</v>
      </c>
      <c r="AJ31" s="74">
        <f t="shared" si="3"/>
        <v>0.27500518000518004</v>
      </c>
      <c r="AKV31"/>
      <c r="AKW31"/>
      <c r="AKX31"/>
      <c r="AKY31"/>
      <c r="AKZ31"/>
      <c r="ALA31"/>
      <c r="ALB31"/>
      <c r="ALC31"/>
      <c r="ALD31"/>
      <c r="ALE31"/>
      <c r="ALF31"/>
      <c r="ALG31"/>
      <c r="ALH31"/>
    </row>
    <row r="32" spans="1:996" s="5" customFormat="1" x14ac:dyDescent="0.3">
      <c r="A32" s="5" t="s">
        <v>51</v>
      </c>
      <c r="B32" s="38" t="s">
        <v>21</v>
      </c>
      <c r="C32" s="53">
        <v>37114</v>
      </c>
      <c r="D32" s="50">
        <f t="shared" si="0"/>
        <v>20.236111111111111</v>
      </c>
      <c r="E32" s="32" t="s">
        <v>66</v>
      </c>
      <c r="F32" s="4"/>
      <c r="G32" s="32"/>
      <c r="H32" s="4"/>
      <c r="I32" s="32"/>
      <c r="J32" s="4"/>
      <c r="K32" s="32"/>
      <c r="L32" s="4"/>
      <c r="M32" s="32"/>
      <c r="N32" s="4"/>
      <c r="O32" s="32"/>
      <c r="P32" s="4"/>
      <c r="Q32" s="32"/>
      <c r="R32" s="4"/>
      <c r="S32" s="32"/>
      <c r="T32" s="4"/>
      <c r="U32" s="32"/>
      <c r="V32" s="4"/>
      <c r="W32" s="32"/>
      <c r="X32" s="4"/>
      <c r="Y32" s="32"/>
      <c r="Z32" s="42">
        <v>17</v>
      </c>
      <c r="AA32" s="32"/>
      <c r="AB32" s="4"/>
      <c r="AC32" s="32"/>
      <c r="AD32" s="4">
        <v>90</v>
      </c>
      <c r="AE32" s="32"/>
      <c r="AF32" s="51">
        <f t="shared" si="1"/>
        <v>107</v>
      </c>
      <c r="AG32" s="51">
        <f t="shared" si="1"/>
        <v>0</v>
      </c>
      <c r="AH32" s="78"/>
      <c r="AI32" s="74">
        <f t="shared" si="2"/>
        <v>8.3139083139083143E-3</v>
      </c>
      <c r="AJ32" s="74">
        <f t="shared" si="3"/>
        <v>0.16824117240783909</v>
      </c>
      <c r="AKV32"/>
      <c r="AKW32"/>
      <c r="AKX32"/>
      <c r="AKY32"/>
      <c r="AKZ32"/>
      <c r="ALA32"/>
      <c r="ALB32"/>
      <c r="ALC32"/>
      <c r="ALD32"/>
      <c r="ALE32"/>
      <c r="ALF32"/>
      <c r="ALG32"/>
      <c r="ALH32"/>
    </row>
    <row r="33" spans="1:36" x14ac:dyDescent="0.3">
      <c r="A33" s="5" t="s">
        <v>52</v>
      </c>
      <c r="B33" s="38" t="s">
        <v>21</v>
      </c>
      <c r="C33" s="53">
        <v>37308</v>
      </c>
      <c r="D33" s="31">
        <f t="shared" si="0"/>
        <v>19.708333333333332</v>
      </c>
      <c r="E33" s="32" t="s">
        <v>67</v>
      </c>
      <c r="G33" s="32"/>
      <c r="I33" s="32"/>
      <c r="K33" s="32"/>
      <c r="M33" s="32"/>
      <c r="O33" s="32"/>
      <c r="P33" s="41">
        <v>13</v>
      </c>
      <c r="Q33" s="32"/>
      <c r="S33" s="32"/>
      <c r="U33" s="32"/>
      <c r="W33" s="32"/>
      <c r="Y33" s="32"/>
      <c r="AA33" s="32"/>
      <c r="AB33" s="40">
        <v>81</v>
      </c>
      <c r="AC33" s="36"/>
      <c r="AE33" s="32"/>
      <c r="AF33" s="51">
        <f t="shared" si="1"/>
        <v>94</v>
      </c>
      <c r="AG33" s="51">
        <f t="shared" si="1"/>
        <v>0</v>
      </c>
      <c r="AH33" s="78"/>
      <c r="AI33" s="74">
        <f t="shared" si="2"/>
        <v>7.3038073038073038E-3</v>
      </c>
      <c r="AJ33" s="74">
        <f t="shared" si="3"/>
        <v>0.14394586894586894</v>
      </c>
    </row>
    <row r="34" spans="1:36" x14ac:dyDescent="0.3">
      <c r="A34" s="5" t="s">
        <v>53</v>
      </c>
      <c r="B34" s="38" t="s">
        <v>21</v>
      </c>
      <c r="C34" s="55">
        <v>36618</v>
      </c>
      <c r="D34" s="50">
        <f t="shared" si="0"/>
        <v>21.594444444444445</v>
      </c>
      <c r="E34" s="32" t="s">
        <v>68</v>
      </c>
      <c r="G34" s="32"/>
      <c r="I34" s="32"/>
      <c r="K34" s="32"/>
      <c r="M34" s="32"/>
      <c r="O34" s="32"/>
      <c r="Q34" s="32"/>
      <c r="S34" s="32"/>
      <c r="U34" s="32"/>
      <c r="W34" s="32"/>
      <c r="Y34" s="32"/>
      <c r="AA34" s="32"/>
      <c r="AC34" s="32"/>
      <c r="AD34" s="4">
        <v>90</v>
      </c>
      <c r="AE34" s="32"/>
      <c r="AF34" s="51">
        <f t="shared" si="1"/>
        <v>90</v>
      </c>
      <c r="AG34" s="51">
        <f t="shared" si="1"/>
        <v>0</v>
      </c>
      <c r="AH34" s="78"/>
      <c r="AI34" s="74">
        <f t="shared" si="2"/>
        <v>6.993006993006993E-3</v>
      </c>
      <c r="AJ34" s="74">
        <f t="shared" si="3"/>
        <v>0.15101010101010101</v>
      </c>
    </row>
    <row r="35" spans="1:36" x14ac:dyDescent="0.3">
      <c r="A35" s="5" t="s">
        <v>54</v>
      </c>
      <c r="B35" s="38" t="s">
        <v>21</v>
      </c>
      <c r="C35" s="55">
        <v>34856</v>
      </c>
      <c r="D35" s="31">
        <f t="shared" si="0"/>
        <v>26.416666666666668</v>
      </c>
      <c r="E35" s="32" t="s">
        <v>66</v>
      </c>
      <c r="G35" s="32"/>
      <c r="I35" s="32"/>
      <c r="J35" s="41">
        <v>18</v>
      </c>
      <c r="K35" s="32"/>
      <c r="M35" s="32"/>
      <c r="O35" s="32"/>
      <c r="Q35" s="32"/>
      <c r="S35" s="32"/>
      <c r="U35" s="32"/>
      <c r="W35" s="32"/>
      <c r="Y35" s="32"/>
      <c r="AA35" s="32"/>
      <c r="AB35" s="42">
        <v>10</v>
      </c>
      <c r="AC35" s="32"/>
      <c r="AD35" s="42">
        <v>26</v>
      </c>
      <c r="AE35" s="32"/>
      <c r="AF35" s="51">
        <f t="shared" si="1"/>
        <v>54</v>
      </c>
      <c r="AG35" s="51">
        <f t="shared" si="1"/>
        <v>0</v>
      </c>
      <c r="AH35" s="78"/>
      <c r="AI35" s="74">
        <f t="shared" si="2"/>
        <v>4.1958041958041958E-3</v>
      </c>
      <c r="AJ35" s="74">
        <f t="shared" si="3"/>
        <v>0.11083916083916084</v>
      </c>
    </row>
    <row r="36" spans="1:36" x14ac:dyDescent="0.3">
      <c r="A36" s="5" t="s">
        <v>55</v>
      </c>
      <c r="B36" s="38" t="s">
        <v>21</v>
      </c>
      <c r="C36" s="55">
        <v>37447</v>
      </c>
      <c r="D36" s="50">
        <f t="shared" si="0"/>
        <v>19.322222222222223</v>
      </c>
      <c r="E36" s="32" t="s">
        <v>66</v>
      </c>
      <c r="G36" s="32"/>
      <c r="I36" s="32"/>
      <c r="K36" s="32"/>
      <c r="M36" s="32"/>
      <c r="O36" s="32"/>
      <c r="Q36" s="32"/>
      <c r="S36" s="32"/>
      <c r="U36" s="32"/>
      <c r="W36" s="32"/>
      <c r="Y36" s="32"/>
      <c r="Z36" s="42">
        <v>24</v>
      </c>
      <c r="AA36" s="32"/>
      <c r="AC36" s="32"/>
      <c r="AE36" s="32"/>
      <c r="AF36" s="51">
        <f t="shared" si="1"/>
        <v>24</v>
      </c>
      <c r="AG36" s="51">
        <f t="shared" si="1"/>
        <v>0</v>
      </c>
      <c r="AH36" s="78"/>
      <c r="AI36" s="74">
        <f t="shared" si="2"/>
        <v>1.8648018648018648E-3</v>
      </c>
      <c r="AJ36" s="74">
        <f t="shared" si="3"/>
        <v>3.6032116032116035E-2</v>
      </c>
    </row>
    <row r="37" spans="1:36" x14ac:dyDescent="0.3">
      <c r="A37" s="5" t="s">
        <v>56</v>
      </c>
      <c r="B37" s="38" t="s">
        <v>21</v>
      </c>
      <c r="C37" s="55">
        <v>36542</v>
      </c>
      <c r="D37" s="50">
        <f t="shared" si="0"/>
        <v>21.802777777777777</v>
      </c>
      <c r="E37" s="32" t="s">
        <v>68</v>
      </c>
      <c r="G37" s="32"/>
      <c r="I37" s="32"/>
      <c r="K37" s="32"/>
      <c r="M37" s="32"/>
      <c r="O37" s="32"/>
      <c r="Q37" s="32"/>
      <c r="S37" s="32"/>
      <c r="U37" s="32"/>
      <c r="W37" s="32"/>
      <c r="Y37" s="32"/>
      <c r="AA37" s="32"/>
      <c r="AC37" s="32"/>
      <c r="AD37" s="42">
        <v>16</v>
      </c>
      <c r="AE37" s="32"/>
      <c r="AF37" s="51">
        <f t="shared" si="1"/>
        <v>16</v>
      </c>
      <c r="AG37" s="51">
        <f t="shared" si="1"/>
        <v>0</v>
      </c>
      <c r="AH37" s="78"/>
      <c r="AI37" s="74">
        <f t="shared" si="2"/>
        <v>1.2432012432012432E-3</v>
      </c>
      <c r="AJ37" s="74">
        <f t="shared" si="3"/>
        <v>2.710524043857377E-2</v>
      </c>
    </row>
    <row r="38" spans="1:36" x14ac:dyDescent="0.3">
      <c r="A38" s="5" t="s">
        <v>57</v>
      </c>
      <c r="B38" s="38" t="s">
        <v>21</v>
      </c>
      <c r="C38" s="55">
        <v>37028</v>
      </c>
      <c r="D38" s="50">
        <f t="shared" si="0"/>
        <v>20.469444444444445</v>
      </c>
      <c r="E38" s="32" t="s">
        <v>67</v>
      </c>
      <c r="G38" s="32"/>
      <c r="I38" s="32"/>
      <c r="K38" s="32"/>
      <c r="M38" s="32"/>
      <c r="O38" s="32"/>
      <c r="Q38" s="32"/>
      <c r="S38" s="32"/>
      <c r="U38" s="32"/>
      <c r="W38" s="32"/>
      <c r="Y38" s="32"/>
      <c r="AA38" s="32"/>
      <c r="AC38" s="32"/>
      <c r="AD38" s="42">
        <v>15</v>
      </c>
      <c r="AE38" s="32">
        <v>1</v>
      </c>
      <c r="AF38" s="51">
        <f t="shared" si="1"/>
        <v>15</v>
      </c>
      <c r="AG38" s="51">
        <f t="shared" si="1"/>
        <v>1</v>
      </c>
      <c r="AH38" s="78"/>
      <c r="AI38" s="74">
        <f t="shared" si="2"/>
        <v>1.1655011655011655E-3</v>
      </c>
      <c r="AJ38" s="74">
        <f t="shared" si="3"/>
        <v>2.3857161357161358E-2</v>
      </c>
    </row>
    <row r="39" spans="1:36" x14ac:dyDescent="0.3">
      <c r="B39" s="38"/>
      <c r="C39" s="55"/>
      <c r="D39" s="32"/>
      <c r="E39" s="54"/>
      <c r="G39" s="32"/>
      <c r="I39" s="32"/>
      <c r="K39" s="32"/>
      <c r="M39" s="32"/>
      <c r="O39" s="32"/>
      <c r="Q39" s="32"/>
      <c r="S39" s="32"/>
      <c r="U39" s="32"/>
      <c r="W39" s="32"/>
      <c r="Y39" s="32"/>
      <c r="AA39" s="32"/>
      <c r="AC39" s="32"/>
      <c r="AE39" s="32"/>
      <c r="AF39" s="51"/>
      <c r="AG39" s="51"/>
      <c r="AH39" s="78"/>
    </row>
    <row r="40" spans="1:36" x14ac:dyDescent="0.3">
      <c r="A40" s="56" t="s">
        <v>58</v>
      </c>
      <c r="B40" s="57"/>
      <c r="C40" s="58"/>
      <c r="D40" s="59"/>
      <c r="E40" s="60"/>
      <c r="F40" s="61"/>
      <c r="G40" s="59"/>
      <c r="H40" s="61"/>
      <c r="I40" s="59"/>
      <c r="J40" s="61"/>
      <c r="K40" s="59"/>
      <c r="L40" s="61"/>
      <c r="M40" s="59"/>
      <c r="N40" s="61"/>
      <c r="O40" s="59"/>
      <c r="P40" s="61"/>
      <c r="Q40" s="59"/>
      <c r="R40" s="61"/>
      <c r="S40" s="59"/>
      <c r="T40" s="61"/>
      <c r="U40" s="59"/>
      <c r="V40" s="61"/>
      <c r="W40" s="59"/>
      <c r="X40" s="61"/>
      <c r="Y40" s="59"/>
      <c r="Z40" s="61"/>
      <c r="AA40" s="59">
        <v>1</v>
      </c>
      <c r="AB40" s="61"/>
      <c r="AC40" s="59"/>
      <c r="AD40" s="61"/>
      <c r="AE40" s="59"/>
      <c r="AF40" s="76"/>
      <c r="AG40" s="76">
        <f t="shared" ref="AG40" si="4">+G40+I40+K40+M40+O40+Q40+S40+U40+W40+Y40+AA40+AC40+AE40</f>
        <v>1</v>
      </c>
      <c r="AH40" s="78"/>
    </row>
    <row r="41" spans="1:36" x14ac:dyDescent="0.3">
      <c r="C41" s="62" t="s">
        <v>59</v>
      </c>
      <c r="D41" s="63">
        <f>AVERAGE(D6:D38)</f>
        <v>24.765235690235684</v>
      </c>
      <c r="F41" s="4">
        <f>990-SUM(F6:F40)</f>
        <v>0</v>
      </c>
      <c r="H41" s="4">
        <f>990-SUM(H6:H40)</f>
        <v>0</v>
      </c>
      <c r="J41" s="4">
        <f>990-SUM(J6:J40)</f>
        <v>0</v>
      </c>
      <c r="L41" s="4">
        <f>990-SUM(L6:L40)</f>
        <v>0</v>
      </c>
      <c r="N41" s="4">
        <f>990-SUM(N6:N40)</f>
        <v>0</v>
      </c>
      <c r="P41" s="4">
        <f>990-SUM(P6:P40)</f>
        <v>0</v>
      </c>
      <c r="R41" s="4">
        <f>990-SUM(R6:R40)</f>
        <v>0</v>
      </c>
      <c r="T41" s="4">
        <f>990-SUM(T6:T40)</f>
        <v>0</v>
      </c>
      <c r="V41" s="4">
        <f>990-SUM(V6:V40)</f>
        <v>0</v>
      </c>
      <c r="X41" s="4">
        <f>990-SUM(X6:X40)</f>
        <v>0</v>
      </c>
      <c r="Z41" s="4">
        <f>990-SUM(Z6:Z40)</f>
        <v>0</v>
      </c>
      <c r="AB41" s="4">
        <f>990-SUM(AB6:AB40)</f>
        <v>0</v>
      </c>
      <c r="AD41" s="4">
        <f>990-SUM(AD6:AD40)</f>
        <v>0</v>
      </c>
      <c r="AF41" s="4">
        <f>SUM(AF6:AF38)</f>
        <v>12870</v>
      </c>
      <c r="AG41" s="4" t="str">
        <f>IF(COUNT(AG6:AG40)=0, "", SUMIFS(AG6:AG40,AG6:AG40,"&gt;0")&amp;":"&amp;-SUMIFS(AG6:AG40,AG6:AG40,"&lt;0"))</f>
        <v>11:23</v>
      </c>
      <c r="AJ41" s="75"/>
    </row>
    <row r="42" spans="1:36" x14ac:dyDescent="0.3">
      <c r="C42" s="5" t="s">
        <v>60</v>
      </c>
      <c r="D42" s="64">
        <f>SUM(AJ6:AJ38)</f>
        <v>25.693995942329284</v>
      </c>
    </row>
    <row r="43" spans="1:36" x14ac:dyDescent="0.3">
      <c r="F43" s="65"/>
      <c r="G43" s="66" t="s">
        <v>61</v>
      </c>
      <c r="H43" s="67" t="s">
        <v>62</v>
      </c>
      <c r="I43" s="66"/>
      <c r="J43" s="66"/>
      <c r="K43" s="68"/>
    </row>
    <row r="44" spans="1:36" x14ac:dyDescent="0.3">
      <c r="F44" s="69"/>
      <c r="G44" s="70" t="s">
        <v>61</v>
      </c>
      <c r="H44" s="71" t="s">
        <v>63</v>
      </c>
      <c r="K44" s="32"/>
    </row>
    <row r="45" spans="1:36" x14ac:dyDescent="0.3">
      <c r="F45" s="72"/>
      <c r="G45" s="61" t="s">
        <v>61</v>
      </c>
      <c r="H45" s="73" t="s">
        <v>64</v>
      </c>
      <c r="I45" s="61"/>
      <c r="J45" s="61"/>
      <c r="K45" s="59"/>
    </row>
    <row r="49" spans="2:996" s="5" customFormat="1" ht="15" hidden="1" customHeight="1" x14ac:dyDescent="0.3">
      <c r="B49" s="4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</row>
    <row r="50" spans="2:996" s="5" customFormat="1" ht="15" hidden="1" customHeight="1" x14ac:dyDescent="0.3">
      <c r="B50" s="4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</row>
    <row r="51" spans="2:996" s="5" customFormat="1" ht="15" hidden="1" customHeight="1" x14ac:dyDescent="0.3">
      <c r="B51" s="4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</row>
    <row r="52" spans="2:996" s="5" customFormat="1" ht="15" hidden="1" customHeight="1" x14ac:dyDescent="0.3">
      <c r="B52" s="4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</row>
    <row r="53" spans="2:996" s="5" customFormat="1" ht="15" hidden="1" customHeight="1" x14ac:dyDescent="0.3">
      <c r="B53" s="4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</row>
    <row r="54" spans="2:996" s="5" customFormat="1" ht="15" hidden="1" customHeight="1" x14ac:dyDescent="0.3">
      <c r="B54" s="4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</row>
    <row r="55" spans="2:996" s="5" customFormat="1" ht="15" hidden="1" customHeight="1" x14ac:dyDescent="0.3">
      <c r="B55" s="4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</row>
    <row r="56" spans="2:996" s="5" customFormat="1" ht="15" hidden="1" customHeight="1" x14ac:dyDescent="0.3">
      <c r="B56" s="4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</row>
    <row r="57" spans="2:996" s="5" customFormat="1" ht="15" hidden="1" customHeight="1" x14ac:dyDescent="0.3">
      <c r="B57" s="4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</row>
    <row r="58" spans="2:996" s="5" customFormat="1" ht="15" hidden="1" customHeight="1" x14ac:dyDescent="0.3">
      <c r="B58" s="4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</row>
    <row r="59" spans="2:996" s="5" customFormat="1" ht="15" hidden="1" customHeight="1" x14ac:dyDescent="0.3">
      <c r="B59" s="4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</row>
    <row r="60" spans="2:996" s="5" customFormat="1" ht="15" hidden="1" customHeight="1" x14ac:dyDescent="0.3">
      <c r="B60" s="4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</row>
    <row r="61" spans="2:996" s="5" customFormat="1" ht="15" hidden="1" customHeight="1" x14ac:dyDescent="0.3">
      <c r="B61" s="4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</row>
    <row r="62" spans="2:996" s="5" customFormat="1" ht="15" hidden="1" customHeight="1" x14ac:dyDescent="0.3">
      <c r="B62" s="4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</row>
    <row r="63" spans="2:996" s="5" customFormat="1" ht="15" hidden="1" customHeight="1" x14ac:dyDescent="0.3">
      <c r="B63" s="4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</row>
    <row r="64" spans="2:996" s="5" customFormat="1" ht="15" hidden="1" customHeight="1" x14ac:dyDescent="0.3">
      <c r="B64" s="4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</row>
    <row r="65" spans="2:996" s="5" customFormat="1" ht="15" hidden="1" customHeight="1" x14ac:dyDescent="0.3">
      <c r="B65" s="4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</row>
    <row r="66" spans="2:996" s="5" customFormat="1" ht="15" hidden="1" customHeight="1" x14ac:dyDescent="0.3">
      <c r="B66" s="4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</row>
    <row r="67" spans="2:996" s="5" customFormat="1" ht="15" hidden="1" customHeight="1" x14ac:dyDescent="0.3">
      <c r="B67" s="4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</row>
    <row r="68" spans="2:996" s="5" customFormat="1" ht="15" hidden="1" customHeight="1" x14ac:dyDescent="0.3">
      <c r="B68" s="4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</row>
  </sheetData>
  <mergeCells count="39">
    <mergeCell ref="AD4:AE4"/>
    <mergeCell ref="R4:S4"/>
    <mergeCell ref="T4:U4"/>
    <mergeCell ref="V4:W4"/>
    <mergeCell ref="X4:Y4"/>
    <mergeCell ref="Z4:AA4"/>
    <mergeCell ref="AB4:AC4"/>
    <mergeCell ref="X3:Y3"/>
    <mergeCell ref="Z3:AA3"/>
    <mergeCell ref="AB3:AC3"/>
    <mergeCell ref="AD3:AE3"/>
    <mergeCell ref="F4:G4"/>
    <mergeCell ref="H4:I4"/>
    <mergeCell ref="J4:K4"/>
    <mergeCell ref="L4:M4"/>
    <mergeCell ref="N4:O4"/>
    <mergeCell ref="P4:Q4"/>
    <mergeCell ref="AD2:AE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R2:S2"/>
    <mergeCell ref="T2:U2"/>
    <mergeCell ref="V2:W2"/>
    <mergeCell ref="X2:Y2"/>
    <mergeCell ref="Z2:AA2"/>
    <mergeCell ref="AB2:AC2"/>
    <mergeCell ref="F2:G2"/>
    <mergeCell ref="H2:I2"/>
    <mergeCell ref="J2:K2"/>
    <mergeCell ref="L2:M2"/>
    <mergeCell ref="N2:O2"/>
    <mergeCell ref="P2:Q2"/>
  </mergeCells>
  <conditionalFormatting sqref="H17:M17 N6:O12 N14:O22 R9:AA11 R17:AA19 P20:AA22 N13:AA13 P12:AA12 P14:AA14 P6:AA8 AB12:AE16 AD6:AE11 AB7:AC8 F17 F18:M22 F6:M7 AD17:AE19 F10:M16 F8 H8:M8 F9:H9 J9:M9 P16:AA16 P15:Q15 T15:Z15 F23:AA40 AB20:AE40">
    <cfRule type="cellIs" dxfId="19" priority="11" operator="equal">
      <formula>90</formula>
    </cfRule>
  </conditionalFormatting>
  <conditionalFormatting sqref="G17">
    <cfRule type="cellIs" dxfId="18" priority="12" operator="equal">
      <formula>90</formula>
    </cfRule>
  </conditionalFormatting>
  <conditionalFormatting sqref="P9:Q11 P17:Q19">
    <cfRule type="cellIs" dxfId="17" priority="13" operator="equal">
      <formula>90</formula>
    </cfRule>
  </conditionalFormatting>
  <conditionalFormatting sqref="AB6:AC7 AB17:AC19 AB9:AC11">
    <cfRule type="cellIs" dxfId="16" priority="14" operator="equal">
      <formula>90</formula>
    </cfRule>
  </conditionalFormatting>
  <conditionalFormatting sqref="F3:AD3">
    <cfRule type="expression" dxfId="15" priority="15">
      <formula>F1=G1</formula>
    </cfRule>
    <cfRule type="expression" dxfId="14" priority="16">
      <formula>F1&lt;G1</formula>
    </cfRule>
    <cfRule type="expression" dxfId="13" priority="17">
      <formula>F1&gt;G1</formula>
    </cfRule>
  </conditionalFormatting>
  <conditionalFormatting sqref="I9">
    <cfRule type="cellIs" dxfId="12" priority="18" operator="equal">
      <formula>90</formula>
    </cfRule>
  </conditionalFormatting>
  <conditionalFormatting sqref="G8">
    <cfRule type="cellIs" dxfId="11" priority="10" operator="equal">
      <formula>90</formula>
    </cfRule>
  </conditionalFormatting>
  <conditionalFormatting sqref="R15:S15">
    <cfRule type="cellIs" dxfId="10" priority="9" operator="equal">
      <formula>90</formula>
    </cfRule>
  </conditionalFormatting>
  <conditionalFormatting sqref="AA15">
    <cfRule type="cellIs" dxfId="9" priority="8" operator="equal">
      <formula>90</formula>
    </cfRule>
  </conditionalFormatting>
  <conditionalFormatting sqref="AE3">
    <cfRule type="expression" dxfId="8" priority="19">
      <formula>AE1=#REF!</formula>
    </cfRule>
    <cfRule type="expression" dxfId="7" priority="20">
      <formula>AE1&lt;#REF!</formula>
    </cfRule>
    <cfRule type="expression" dxfId="6" priority="21">
      <formula>AE1&gt;#REF!</formula>
    </cfRule>
  </conditionalFormatting>
  <conditionalFormatting sqref="F43">
    <cfRule type="cellIs" dxfId="5" priority="7" operator="equal">
      <formula>90</formula>
    </cfRule>
  </conditionalFormatting>
  <conditionalFormatting sqref="G43">
    <cfRule type="cellIs" dxfId="4" priority="6" operator="equal">
      <formula>90</formula>
    </cfRule>
  </conditionalFormatting>
  <conditionalFormatting sqref="G44">
    <cfRule type="cellIs" dxfId="3" priority="5" operator="equal">
      <formula>90</formula>
    </cfRule>
  </conditionalFormatting>
  <conditionalFormatting sqref="F44">
    <cfRule type="cellIs" dxfId="2" priority="4" operator="equal">
      <formula>90</formula>
    </cfRule>
  </conditionalFormatting>
  <conditionalFormatting sqref="H43">
    <cfRule type="cellIs" dxfId="1" priority="3" operator="equal">
      <formula>90</formula>
    </cfRule>
  </conditionalFormatting>
  <conditionalFormatting sqref="F45">
    <cfRule type="cellIs" dxfId="0" priority="2" operator="equal">
      <formula>90</formula>
    </cfRule>
  </conditionalFormatting>
  <conditionalFormatting sqref="AG14:AH21 AG23:AH28 AG30:AH38 AG40:AH40 AG6:AH1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{05F91C55-9E4F-4F6D-A502-E07858AB87B6}</x14:id>
        </ext>
      </extLst>
    </cfRule>
  </conditionalFormatting>
  <pageMargins left="0.7" right="0.7" top="0.75" bottom="0.75" header="0.51180555555555496" footer="0.51180555555555496"/>
  <pageSetup paperSize="9" firstPageNumber="0" orientation="portrait" horizontalDpi="300" verticalDpi="30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F91C55-9E4F-4F6D-A502-E07858AB87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AG14:AH21 AG23:AH28 AG30:AH38 AG40:AH40 AG6:AH12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Ventspils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2021-11-20T12:04:26Z</dcterms:created>
  <dcterms:modified xsi:type="dcterms:W3CDTF">2021-11-20T13:51:00Z</dcterms:modified>
</cp:coreProperties>
</file>