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AF8200D3-ACF8-4A25-9288-3654EEDBA918}" xr6:coauthVersionLast="47" xr6:coauthVersionMax="47" xr10:uidLastSave="{00000000-0000-0000-0000-000000000000}"/>
  <bookViews>
    <workbookView xWindow="-108" yWindow="-108" windowWidth="23256" windowHeight="12576" xr2:uid="{B296F9B1-B084-4262-8DBD-585A49A5BE24}"/>
  </bookViews>
  <sheets>
    <sheet name="Noa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7" i="1" l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AI25" i="1"/>
  <c r="AH25" i="1"/>
  <c r="AK25" i="1" s="1"/>
  <c r="AL25" i="1" s="1"/>
  <c r="D25" i="1"/>
  <c r="AI18" i="1"/>
  <c r="AH18" i="1"/>
  <c r="AK18" i="1" s="1"/>
  <c r="AL18" i="1" s="1"/>
  <c r="D18" i="1"/>
  <c r="AI12" i="1"/>
  <c r="AH12" i="1"/>
  <c r="D12" i="1"/>
  <c r="AI11" i="1"/>
  <c r="AH11" i="1"/>
  <c r="D11" i="1"/>
  <c r="AI19" i="1"/>
  <c r="AH19" i="1"/>
  <c r="D19" i="1"/>
  <c r="AI10" i="1"/>
  <c r="AH10" i="1"/>
  <c r="AK10" i="1" s="1"/>
  <c r="AL10" i="1" s="1"/>
  <c r="D10" i="1"/>
  <c r="AI17" i="1"/>
  <c r="AH17" i="1"/>
  <c r="AK17" i="1" s="1"/>
  <c r="AL17" i="1" s="1"/>
  <c r="D17" i="1"/>
  <c r="AI15" i="1"/>
  <c r="AH15" i="1"/>
  <c r="D15" i="1"/>
  <c r="AI21" i="1"/>
  <c r="AH21" i="1"/>
  <c r="AK21" i="1" s="1"/>
  <c r="AL21" i="1" s="1"/>
  <c r="D21" i="1"/>
  <c r="AI26" i="1"/>
  <c r="AH26" i="1"/>
  <c r="AK26" i="1" s="1"/>
  <c r="AL26" i="1" s="1"/>
  <c r="D26" i="1"/>
  <c r="AI14" i="1"/>
  <c r="AH14" i="1"/>
  <c r="AK14" i="1" s="1"/>
  <c r="AL14" i="1" s="1"/>
  <c r="D14" i="1"/>
  <c r="AI6" i="1"/>
  <c r="AH6" i="1"/>
  <c r="AH27" i="1" s="1"/>
  <c r="D6" i="1"/>
  <c r="AI8" i="1"/>
  <c r="AH8" i="1"/>
  <c r="D8" i="1"/>
  <c r="AI16" i="1"/>
  <c r="AH16" i="1"/>
  <c r="AK16" i="1" s="1"/>
  <c r="AL16" i="1" s="1"/>
  <c r="D16" i="1"/>
  <c r="AI23" i="1"/>
  <c r="AH23" i="1"/>
  <c r="AK23" i="1" s="1"/>
  <c r="AL23" i="1" s="1"/>
  <c r="D23" i="1"/>
  <c r="AI13" i="1"/>
  <c r="AH13" i="1"/>
  <c r="AK13" i="1" s="1"/>
  <c r="AL13" i="1" s="1"/>
  <c r="D13" i="1"/>
  <c r="AI7" i="1"/>
  <c r="AI27" i="1" s="1"/>
  <c r="AH7" i="1"/>
  <c r="D7" i="1"/>
  <c r="AI9" i="1"/>
  <c r="AH9" i="1"/>
  <c r="AK9" i="1" s="1"/>
  <c r="AL9" i="1" s="1"/>
  <c r="D9" i="1"/>
  <c r="AI20" i="1"/>
  <c r="AH20" i="1"/>
  <c r="D20" i="1"/>
  <c r="AI22" i="1"/>
  <c r="AH22" i="1"/>
  <c r="AK22" i="1" s="1"/>
  <c r="AL22" i="1" s="1"/>
  <c r="D22" i="1"/>
  <c r="AI24" i="1"/>
  <c r="AH24" i="1"/>
  <c r="D24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AK8" i="1" l="1"/>
  <c r="AL8" i="1" s="1"/>
  <c r="AK20" i="1"/>
  <c r="AL20" i="1" s="1"/>
  <c r="AK7" i="1"/>
  <c r="AL7" i="1" s="1"/>
  <c r="AK11" i="1"/>
  <c r="AL11" i="1" s="1"/>
  <c r="AK15" i="1"/>
  <c r="AL15" i="1" s="1"/>
  <c r="AK19" i="1"/>
  <c r="AL19" i="1" s="1"/>
  <c r="AK6" i="1"/>
  <c r="AL6" i="1" s="1"/>
  <c r="AK12" i="1"/>
  <c r="AL12" i="1" s="1"/>
  <c r="AK24" i="1"/>
  <c r="AL24" i="1" s="1"/>
  <c r="D27" i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tc={C52975C5-64A0-4CA2-9139-D88762172C77}</author>
    <author>tc={ED28076F-5A57-4AD9-8A1B-611F63E33F85}</author>
  </authors>
  <commentList>
    <comment ref="D27" authorId="0" shapeId="0" xr:uid="{C52975C5-64A0-4CA2-9139-D88762172C7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28" authorId="1" shapeId="0" xr:uid="{ED28076F-5A57-4AD9-8A1B-611F63E33F8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<sst xmlns="http://schemas.openxmlformats.org/spreadsheetml/2006/main" count="95" uniqueCount="56">
  <si>
    <t>Datums</t>
  </si>
  <si>
    <t>Rezultāts</t>
  </si>
  <si>
    <t>Pretinieks</t>
  </si>
  <si>
    <t>Spa</t>
  </si>
  <si>
    <t>RFS</t>
  </si>
  <si>
    <t>Val</t>
  </si>
  <si>
    <t>Dau</t>
  </si>
  <si>
    <t>Ven</t>
  </si>
  <si>
    <t>Rig</t>
  </si>
  <si>
    <t>Met</t>
  </si>
  <si>
    <t>Lie</t>
  </si>
  <si>
    <t>Spēlētājs</t>
  </si>
  <si>
    <t>Valsts</t>
  </si>
  <si>
    <t>Dz. gads</t>
  </si>
  <si>
    <t>Vec.</t>
  </si>
  <si>
    <t>Poz</t>
  </si>
  <si>
    <t>SL</t>
  </si>
  <si>
    <t>GV</t>
  </si>
  <si>
    <t>Nakipovs</t>
  </si>
  <si>
    <t>Latvija</t>
  </si>
  <si>
    <t>Volkovs</t>
  </si>
  <si>
    <t>Putāns</t>
  </si>
  <si>
    <t>Kuzmins</t>
  </si>
  <si>
    <t>Siņeļņikovs</t>
  </si>
  <si>
    <t>Grjaznovs</t>
  </si>
  <si>
    <t>Vorņiku</t>
  </si>
  <si>
    <t>Štrauss</t>
  </si>
  <si>
    <t>Kramēns</t>
  </si>
  <si>
    <t>Šeremetovs</t>
  </si>
  <si>
    <t>Krievija</t>
  </si>
  <si>
    <t>Apija</t>
  </si>
  <si>
    <t>Gana</t>
  </si>
  <si>
    <t>Koļcovs</t>
  </si>
  <si>
    <t>Nvaoriza</t>
  </si>
  <si>
    <t>Nigērija</t>
  </si>
  <si>
    <t>Sirotovs</t>
  </si>
  <si>
    <t>Skrupskis</t>
  </si>
  <si>
    <t>Semjuels</t>
  </si>
  <si>
    <t>Kneževičs</t>
  </si>
  <si>
    <t>Serbija</t>
  </si>
  <si>
    <t>Ponomarjovs</t>
  </si>
  <si>
    <t>Babirs</t>
  </si>
  <si>
    <t>Ukraina</t>
  </si>
  <si>
    <t>Zakirovs</t>
  </si>
  <si>
    <t>Papakuls</t>
  </si>
  <si>
    <t>Vidēji (visi)</t>
  </si>
  <si>
    <t>Vidēji (prop.)</t>
  </si>
  <si>
    <t>-</t>
  </si>
  <si>
    <t>uz maiņu</t>
  </si>
  <si>
    <t>savos vārtos</t>
  </si>
  <si>
    <t>diskvalifikācija</t>
  </si>
  <si>
    <t>P</t>
  </si>
  <si>
    <t>A</t>
  </si>
  <si>
    <t>U</t>
  </si>
  <si>
    <t>V</t>
  </si>
  <si>
    <t>A/P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</si>
</sst>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8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92D050"/>
        <bgColor rgb="FFA9D18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FFC7CE"/>
      </patternFill>
    </fill>
    <fill>
      <patternFill patternType="solid">
        <fgColor rgb="FFFFFF00"/>
        <bgColor rgb="FFEFE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id"/>
    </fill>
    <fill>
      <patternFill patternType="solid">
        <fgColor rgb="FFFF0000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1" fillId="0" borderId="8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/>
    <xf numFmtId="1" fontId="1" fillId="0" borderId="11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7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11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0" fillId="0" borderId="0" xfId="0" applyNumberFormat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Parasts" xfId="0" builtinId="0"/>
  </cellStyles>
  <dxfs count="1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56B19384-D27E-4900-94E1-6D05305587DB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7" dT="2021-11-19T12:14:33.80" personId="{56B19384-D27E-4900-94E1-6D05305587DB}" id="{C52975C5-64A0-4CA2-9139-D88762172C77}">
    <text>Visu spēlētāju kopuma vidējais vecums sezonas beigās (neatkarīgi no tā, cik kurš minūtes nospēlējis)</text>
  </threadedComment>
  <threadedComment ref="D28" dT="2021-11-19T12:15:25.93" personId="{56B19384-D27E-4900-94E1-6D05305587DB}" id="{ED28076F-5A57-4AD9-8A1B-611F63E33F85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28FD-0FB0-4208-BC6F-A7BFAFBA3567}">
  <sheetPr>
    <tabColor rgb="FF92D050"/>
  </sheetPr>
  <dimension ref="A1:AL54"/>
  <sheetViews>
    <sheetView tabSelected="1" topLeftCell="A2" zoomScale="83" zoomScaleNormal="83" workbookViewId="0">
      <selection activeCell="E17" sqref="E17"/>
    </sheetView>
  </sheetViews>
  <sheetFormatPr defaultColWidth="0" defaultRowHeight="14.4" zeroHeight="1" x14ac:dyDescent="0.3"/>
  <cols>
    <col min="1" max="1" width="11.6640625" style="5" bestFit="1" customWidth="1"/>
    <col min="2" max="2" width="9.109375" style="4" bestFit="1" customWidth="1"/>
    <col min="3" max="3" width="11.77734375" style="5" bestFit="1" customWidth="1"/>
    <col min="4" max="4" width="4.77734375" style="4" bestFit="1" customWidth="1"/>
    <col min="5" max="5" width="4.109375" style="5" customWidth="1"/>
    <col min="6" max="33" width="3.5546875" style="4" customWidth="1"/>
    <col min="34" max="35" width="5.77734375" style="4" customWidth="1"/>
    <col min="36" max="36" width="2.88671875" style="4" customWidth="1"/>
    <col min="37" max="38" width="4.44140625" hidden="1"/>
    <col min="39" max="16384" width="8.88671875" hidden="1"/>
  </cols>
  <sheetData>
    <row r="1" spans="1:38" ht="15" hidden="1" customHeight="1" x14ac:dyDescent="0.3">
      <c r="A1" s="1"/>
      <c r="B1" s="2">
        <v>44506</v>
      </c>
      <c r="C1" s="1"/>
      <c r="D1" s="3"/>
      <c r="E1" s="1"/>
      <c r="F1" s="4">
        <f>SUMIFS(G6:G28,G6:G28,"&gt;0")</f>
        <v>0</v>
      </c>
      <c r="G1" s="4">
        <f>-SUMIFS(G6:G28,G6:G28,"&lt;0")</f>
        <v>5</v>
      </c>
      <c r="H1" s="4">
        <f>SUMIFS(I6:I28,I6:I28,"&gt;0")</f>
        <v>2</v>
      </c>
      <c r="I1" s="4">
        <f>-SUMIFS(I6:I28,I6:I28,"&lt;0")</f>
        <v>4</v>
      </c>
      <c r="J1" s="4">
        <f>SUMIFS(K6:K28,K6:K28,"&gt;0")</f>
        <v>0</v>
      </c>
      <c r="K1" s="4">
        <f>-SUMIFS(K6:K28,K6:K28,"&lt;0")</f>
        <v>2</v>
      </c>
      <c r="L1" s="4">
        <f>SUMIFS(M6:M28,M6:M28,"&gt;0")</f>
        <v>2</v>
      </c>
      <c r="M1" s="4">
        <f>-SUMIFS(M6:M28,M6:M28,"&lt;0")</f>
        <v>1</v>
      </c>
      <c r="N1" s="4">
        <f>SUMIFS(O6:O28,O6:O28,"&gt;0")</f>
        <v>2</v>
      </c>
      <c r="O1" s="4">
        <f>-SUMIFS(O6:O28,O6:O28,"&lt;0")</f>
        <v>2</v>
      </c>
      <c r="P1" s="4">
        <f>SUMIFS(Q6:Q28,Q6:Q28,"&gt;0")</f>
        <v>0</v>
      </c>
      <c r="Q1" s="4">
        <f>-SUMIFS(Q6:Q28,Q6:Q28,"&lt;0")</f>
        <v>7</v>
      </c>
      <c r="R1" s="4">
        <f>SUMIFS(S6:S28,S6:S28,"&gt;0")</f>
        <v>0</v>
      </c>
      <c r="S1" s="4">
        <f>-SUMIFS(S6:S28,S6:S28,"&lt;0")</f>
        <v>3</v>
      </c>
      <c r="T1" s="4">
        <f>SUMIFS(U6:U28,U6:U28,"&gt;0")</f>
        <v>0</v>
      </c>
      <c r="U1" s="4">
        <f>-SUMIFS(U6:U28,U6:U28,"&lt;0")</f>
        <v>5</v>
      </c>
      <c r="V1" s="4">
        <f>SUMIFS(W6:W28,W6:W28,"&gt;0")</f>
        <v>0</v>
      </c>
      <c r="W1" s="4">
        <f>-SUMIFS(W6:W28,W6:W28,"&lt;0")</f>
        <v>1</v>
      </c>
      <c r="X1" s="4">
        <f>SUMIFS(Y6:Y28,Y6:Y28,"&gt;0")</f>
        <v>2</v>
      </c>
      <c r="Y1" s="4">
        <f>-SUMIFS(Y6:Y28,Y6:Y28,"&lt;0")</f>
        <v>5</v>
      </c>
      <c r="Z1" s="4">
        <f>SUMIFS(AA6:AA28,AA6:AA28,"&gt;0")</f>
        <v>0</v>
      </c>
      <c r="AA1" s="4">
        <f>-SUMIFS(AA6:AA28,AA6:AA28,"&lt;0")</f>
        <v>5</v>
      </c>
      <c r="AB1" s="4">
        <f>SUMIFS(AC6:AC28,AC6:AC28,"&gt;0")</f>
        <v>1</v>
      </c>
      <c r="AC1" s="4">
        <f>-SUMIFS(AC6:AC28,AC6:AC28,"&lt;0")</f>
        <v>2</v>
      </c>
      <c r="AD1" s="4">
        <f>SUMIFS(AE6:AE28,AE6:AE28,"&gt;0")</f>
        <v>1</v>
      </c>
      <c r="AE1" s="4">
        <f>-SUMIFS(AE6:AE28,AE6:AE28,"&lt;0")</f>
        <v>4</v>
      </c>
      <c r="AF1" s="4">
        <f>SUMIFS(AG6:AG28,AG6:AG28,"&gt;0")</f>
        <v>0</v>
      </c>
      <c r="AG1" s="4">
        <f>-SUMIFS(AG6:AG28,AG6:AG28,"&lt;0")</f>
        <v>7</v>
      </c>
    </row>
    <row r="2" spans="1:38" ht="15" customHeight="1" x14ac:dyDescent="0.3">
      <c r="A2" s="1" t="s">
        <v>0</v>
      </c>
      <c r="B2" s="6"/>
      <c r="C2" s="7"/>
      <c r="D2" s="8"/>
      <c r="E2" s="9"/>
      <c r="F2" s="79">
        <v>44310</v>
      </c>
      <c r="G2" s="79"/>
      <c r="H2" s="79">
        <v>44315</v>
      </c>
      <c r="I2" s="79"/>
      <c r="J2" s="79">
        <v>44325</v>
      </c>
      <c r="K2" s="79"/>
      <c r="L2" s="79">
        <v>44330</v>
      </c>
      <c r="M2" s="79"/>
      <c r="N2" s="79">
        <v>44333</v>
      </c>
      <c r="O2" s="79"/>
      <c r="P2" s="80">
        <v>44336</v>
      </c>
      <c r="Q2" s="80"/>
      <c r="R2" s="79">
        <v>44340</v>
      </c>
      <c r="S2" s="79"/>
      <c r="T2" s="79">
        <v>44345</v>
      </c>
      <c r="U2" s="79"/>
      <c r="V2" s="79">
        <v>44360</v>
      </c>
      <c r="W2" s="79"/>
      <c r="X2" s="79">
        <v>44364</v>
      </c>
      <c r="Y2" s="79"/>
      <c r="Z2" s="79">
        <v>44368</v>
      </c>
      <c r="AA2" s="79"/>
      <c r="AB2" s="79">
        <v>44372</v>
      </c>
      <c r="AC2" s="79"/>
      <c r="AD2" s="79">
        <v>44386</v>
      </c>
      <c r="AE2" s="79"/>
      <c r="AF2" s="79">
        <v>44390</v>
      </c>
      <c r="AG2" s="79"/>
    </row>
    <row r="3" spans="1:38" s="16" customFormat="1" ht="20.25" customHeight="1" x14ac:dyDescent="0.35">
      <c r="A3" s="10" t="s">
        <v>1</v>
      </c>
      <c r="B3" s="11"/>
      <c r="C3" s="12"/>
      <c r="D3" s="13"/>
      <c r="E3" s="14"/>
      <c r="F3" s="78" t="str">
        <f>IF(COUNT(F6:G26)=0, "", SUMIFS(G6:G26,G6:G26,"&gt;0")&amp;":"&amp;-SUMIFS(G6:G26,G6:G26,"&lt;0"))</f>
        <v>0:5</v>
      </c>
      <c r="G3" s="78"/>
      <c r="H3" s="78" t="str">
        <f>IF(COUNT(H6:I26)=0, "", SUMIFS(I6:I26,I6:I26,"&gt;0")&amp;":"&amp;-SUMIFS(I6:I26,I6:I26,"&lt;0"))</f>
        <v>2:4</v>
      </c>
      <c r="I3" s="78"/>
      <c r="J3" s="78" t="str">
        <f>IF(COUNT(J6:K26)=0, "", SUMIFS(K6:K26,K6:K26,"&gt;0")&amp;":"&amp;-SUMIFS(K6:K26,K6:K26,"&lt;0"))</f>
        <v>0:2</v>
      </c>
      <c r="K3" s="78"/>
      <c r="L3" s="78" t="str">
        <f>IF(COUNT(L6:M26)=0, "", SUMIFS(M6:M26,M6:M26,"&gt;0")&amp;":"&amp;-SUMIFS(M6:M26,M6:M26,"&lt;0"))</f>
        <v>2:1</v>
      </c>
      <c r="M3" s="78"/>
      <c r="N3" s="78" t="str">
        <f>IF(COUNT(N6:O26)=0, "", SUMIFS(O6:O26,O6:O26,"&gt;0")&amp;":"&amp;-SUMIFS(O6:O26,O6:O26,"&lt;0"))</f>
        <v>2:2</v>
      </c>
      <c r="O3" s="78"/>
      <c r="P3" s="78" t="str">
        <f>IF(COUNT(P6:Q26)=0, "", SUMIFS(Q6:Q26,Q6:Q26,"&gt;0")&amp;":"&amp;-SUMIFS(Q6:Q26,Q6:Q26,"&lt;0"))</f>
        <v>0:7</v>
      </c>
      <c r="Q3" s="78"/>
      <c r="R3" s="78" t="str">
        <f>IF(COUNT(R6:S26)=0, "", SUMIFS(S6:S26,S6:S26,"&gt;0")&amp;":"&amp;-SUMIFS(S6:S26,S6:S26,"&lt;0"))</f>
        <v>0:3</v>
      </c>
      <c r="S3" s="78"/>
      <c r="T3" s="78" t="str">
        <f>IF(COUNT(T6:U26)=0, "", SUMIFS(U6:U26,U6:U26,"&gt;0")&amp;":"&amp;-SUMIFS(U6:U26,U6:U26,"&lt;0"))</f>
        <v>0:5</v>
      </c>
      <c r="U3" s="78"/>
      <c r="V3" s="78" t="str">
        <f>IF(COUNT(V6:W26)=0, "", SUMIFS(W6:W26,W6:W26,"&gt;0")&amp;":"&amp;-SUMIFS(W6:W26,W6:W26,"&lt;0"))</f>
        <v>0:1</v>
      </c>
      <c r="W3" s="78"/>
      <c r="X3" s="78" t="str">
        <f>IF(COUNT(X6:Y26)=0, "", SUMIFS(Y6:Y26,Y6:Y26,"&gt;0")&amp;":"&amp;-SUMIFS(Y6:Y26,Y6:Y26,"&lt;0"))</f>
        <v>2:5</v>
      </c>
      <c r="Y3" s="78"/>
      <c r="Z3" s="78" t="str">
        <f>IF(COUNT(Z6:AA26)=0, "", SUMIFS(AA6:AA26,AA6:AA26,"&gt;0")&amp;":"&amp;-SUMIFS(AA6:AA26,AA6:AA26,"&lt;0"))</f>
        <v>0:5</v>
      </c>
      <c r="AA3" s="78"/>
      <c r="AB3" s="78" t="str">
        <f>IF(COUNT(AB6:AC26)=0, "", SUMIFS(AC6:AC26,AC6:AC26,"&gt;0")&amp;":"&amp;-SUMIFS(AC6:AC26,AC6:AC26,"&lt;0"))</f>
        <v>1:2</v>
      </c>
      <c r="AC3" s="78"/>
      <c r="AD3" s="78" t="str">
        <f>IF(COUNT(AD6:AE26)=0, "", SUMIFS(AE6:AE26,AE6:AE26,"&gt;0")&amp;":"&amp;-SUMIFS(AE6:AE26,AE6:AE26,"&lt;0"))</f>
        <v>1:4</v>
      </c>
      <c r="AE3" s="78"/>
      <c r="AF3" s="78" t="str">
        <f>IF(COUNT(AF6:AG26)=0, "", SUMIFS(AG6:AG26,AG6:AG26,"&gt;0")&amp;":"&amp;-SUMIFS(AG6:AG26,AG6:AG26,"&lt;0"))</f>
        <v>0:7</v>
      </c>
      <c r="AG3" s="78"/>
      <c r="AH3" s="15"/>
      <c r="AI3" s="15"/>
      <c r="AJ3" s="15"/>
    </row>
    <row r="4" spans="1:38" ht="13.95" customHeight="1" x14ac:dyDescent="0.3">
      <c r="A4" s="17" t="s">
        <v>2</v>
      </c>
      <c r="B4" s="18"/>
      <c r="C4" s="19"/>
      <c r="D4" s="20"/>
      <c r="E4" s="19"/>
      <c r="F4" s="75" t="s">
        <v>3</v>
      </c>
      <c r="G4" s="75"/>
      <c r="H4" s="75" t="s">
        <v>4</v>
      </c>
      <c r="I4" s="75"/>
      <c r="J4" s="75" t="s">
        <v>5</v>
      </c>
      <c r="K4" s="75"/>
      <c r="L4" s="75" t="s">
        <v>6</v>
      </c>
      <c r="M4" s="75"/>
      <c r="N4" s="75" t="s">
        <v>7</v>
      </c>
      <c r="O4" s="75"/>
      <c r="P4" s="75" t="s">
        <v>8</v>
      </c>
      <c r="Q4" s="75"/>
      <c r="R4" s="75" t="s">
        <v>9</v>
      </c>
      <c r="S4" s="75"/>
      <c r="T4" s="75" t="s">
        <v>10</v>
      </c>
      <c r="U4" s="75"/>
      <c r="V4" s="75" t="s">
        <v>8</v>
      </c>
      <c r="W4" s="75"/>
      <c r="X4" s="76" t="s">
        <v>3</v>
      </c>
      <c r="Y4" s="77"/>
      <c r="Z4" s="75" t="s">
        <v>4</v>
      </c>
      <c r="AA4" s="75"/>
      <c r="AB4" s="75" t="s">
        <v>8</v>
      </c>
      <c r="AC4" s="75"/>
      <c r="AD4" s="75" t="s">
        <v>6</v>
      </c>
      <c r="AE4" s="75"/>
      <c r="AF4" s="75" t="s">
        <v>9</v>
      </c>
      <c r="AG4" s="75"/>
    </row>
    <row r="5" spans="1:38" s="24" customFormat="1" ht="13.8" x14ac:dyDescent="0.25">
      <c r="A5" s="21" t="s">
        <v>11</v>
      </c>
      <c r="B5" s="22" t="s">
        <v>12</v>
      </c>
      <c r="C5" s="22" t="s">
        <v>13</v>
      </c>
      <c r="D5" s="23" t="s">
        <v>14</v>
      </c>
      <c r="E5" s="22" t="s">
        <v>15</v>
      </c>
      <c r="F5" s="22">
        <v>1</v>
      </c>
      <c r="G5" s="22">
        <v>1</v>
      </c>
      <c r="H5" s="22">
        <v>2</v>
      </c>
      <c r="I5" s="22">
        <v>2</v>
      </c>
      <c r="J5" s="22">
        <v>3</v>
      </c>
      <c r="K5" s="22">
        <v>3</v>
      </c>
      <c r="L5" s="23">
        <v>4</v>
      </c>
      <c r="M5" s="22">
        <v>4</v>
      </c>
      <c r="N5" s="23">
        <v>5</v>
      </c>
      <c r="O5" s="22">
        <v>5</v>
      </c>
      <c r="P5" s="23">
        <v>6</v>
      </c>
      <c r="Q5" s="22">
        <v>6</v>
      </c>
      <c r="R5" s="23">
        <v>7</v>
      </c>
      <c r="S5" s="22">
        <v>7</v>
      </c>
      <c r="T5" s="23">
        <v>8</v>
      </c>
      <c r="U5" s="22">
        <v>8</v>
      </c>
      <c r="V5" s="23">
        <v>9</v>
      </c>
      <c r="W5" s="22">
        <v>9</v>
      </c>
      <c r="X5" s="23">
        <v>10</v>
      </c>
      <c r="Y5" s="22">
        <v>10</v>
      </c>
      <c r="Z5" s="23">
        <v>11</v>
      </c>
      <c r="AA5" s="22">
        <v>11</v>
      </c>
      <c r="AB5" s="23">
        <v>12</v>
      </c>
      <c r="AC5" s="22">
        <v>12</v>
      </c>
      <c r="AD5" s="23">
        <v>13</v>
      </c>
      <c r="AE5" s="22">
        <v>13</v>
      </c>
      <c r="AF5" s="23">
        <v>14</v>
      </c>
      <c r="AG5" s="22">
        <v>14</v>
      </c>
      <c r="AH5" s="22" t="s">
        <v>16</v>
      </c>
      <c r="AI5" s="22" t="s">
        <v>17</v>
      </c>
      <c r="AJ5" s="81"/>
    </row>
    <row r="6" spans="1:38" x14ac:dyDescent="0.3">
      <c r="A6" s="5" t="s">
        <v>28</v>
      </c>
      <c r="B6" s="25" t="s">
        <v>29</v>
      </c>
      <c r="C6" s="26">
        <v>35076</v>
      </c>
      <c r="D6" s="27">
        <f t="shared" ref="D6:D26" si="0">YEARFRAC(C6,$B$1)</f>
        <v>25.816666666666666</v>
      </c>
      <c r="E6" s="25" t="s">
        <v>51</v>
      </c>
      <c r="F6" s="4">
        <v>90</v>
      </c>
      <c r="G6" s="28"/>
      <c r="H6" s="4">
        <v>90</v>
      </c>
      <c r="I6" s="28"/>
      <c r="J6" s="4">
        <v>90</v>
      </c>
      <c r="K6" s="28"/>
      <c r="L6" s="4">
        <v>90</v>
      </c>
      <c r="M6" s="28"/>
      <c r="N6" s="4">
        <v>90</v>
      </c>
      <c r="O6" s="35"/>
      <c r="P6" s="4">
        <v>90</v>
      </c>
      <c r="Q6" s="28"/>
      <c r="R6" s="4">
        <v>90</v>
      </c>
      <c r="S6" s="28"/>
      <c r="T6" s="4">
        <v>90</v>
      </c>
      <c r="U6" s="28"/>
      <c r="V6" s="4">
        <v>90</v>
      </c>
      <c r="W6" s="28"/>
      <c r="X6" s="4">
        <v>90</v>
      </c>
      <c r="Y6" s="28"/>
      <c r="Z6" s="4">
        <v>90</v>
      </c>
      <c r="AA6" s="28"/>
      <c r="AB6" s="4">
        <v>90</v>
      </c>
      <c r="AC6" s="35"/>
      <c r="AD6" s="4">
        <v>90</v>
      </c>
      <c r="AE6" s="35"/>
      <c r="AF6" s="4">
        <v>90</v>
      </c>
      <c r="AG6" s="28"/>
      <c r="AH6" s="72">
        <f t="shared" ref="AH6:AH26" si="1">+F6+H6+J6+L6+N6+P6+R6+T6+V6+X6+Z6+AB6+AD6+AF6</f>
        <v>1260</v>
      </c>
      <c r="AI6" s="72">
        <f t="shared" ref="AI6:AI26" si="2">+G6+I6+K6+M6+O6+Q6+S6+U6+W6+Y6+AA6+AC6+AE6+AG6</f>
        <v>0</v>
      </c>
      <c r="AJ6" s="82"/>
      <c r="AK6" s="74">
        <f>AH6/$AH$27</f>
        <v>9.1205211726384364E-2</v>
      </c>
      <c r="AL6" s="74">
        <f>AK6*D6</f>
        <v>2.354614549402823</v>
      </c>
    </row>
    <row r="7" spans="1:38" x14ac:dyDescent="0.3">
      <c r="A7" s="5" t="s">
        <v>23</v>
      </c>
      <c r="B7" s="29" t="s">
        <v>19</v>
      </c>
      <c r="C7" s="26">
        <v>33007</v>
      </c>
      <c r="D7" s="27">
        <f t="shared" si="0"/>
        <v>31.477777777777778</v>
      </c>
      <c r="E7" s="29" t="s">
        <v>52</v>
      </c>
      <c r="F7" s="4">
        <v>90</v>
      </c>
      <c r="G7" s="28"/>
      <c r="H7" s="4">
        <v>90</v>
      </c>
      <c r="I7" s="28"/>
      <c r="J7" s="4">
        <v>90</v>
      </c>
      <c r="K7" s="28"/>
      <c r="L7" s="4">
        <v>90</v>
      </c>
      <c r="M7" s="35">
        <v>1</v>
      </c>
      <c r="N7" s="4">
        <v>90</v>
      </c>
      <c r="O7" s="35"/>
      <c r="P7" s="4">
        <v>90</v>
      </c>
      <c r="Q7" s="28"/>
      <c r="R7" s="4">
        <v>90</v>
      </c>
      <c r="S7" s="35"/>
      <c r="T7" s="4">
        <v>90</v>
      </c>
      <c r="U7" s="28"/>
      <c r="V7" s="4">
        <v>90</v>
      </c>
      <c r="W7" s="28"/>
      <c r="X7" s="4">
        <v>90</v>
      </c>
      <c r="Y7" s="28"/>
      <c r="Z7" s="4">
        <v>90</v>
      </c>
      <c r="AA7" s="28"/>
      <c r="AB7" s="4">
        <v>90</v>
      </c>
      <c r="AC7" s="35"/>
      <c r="AD7" s="4">
        <v>90</v>
      </c>
      <c r="AE7" s="35"/>
      <c r="AF7" s="36"/>
      <c r="AG7" s="37"/>
      <c r="AH7" s="72">
        <f t="shared" si="1"/>
        <v>1170</v>
      </c>
      <c r="AI7" s="72">
        <f t="shared" si="2"/>
        <v>1</v>
      </c>
      <c r="AJ7" s="82"/>
      <c r="AK7" s="74">
        <f t="shared" ref="AK7:AK26" si="3">AH7/$AH$27</f>
        <v>8.4690553745928335E-2</v>
      </c>
      <c r="AL7" s="74">
        <f t="shared" ref="AL7:AL26" si="4">AK7*D7</f>
        <v>2.6658704306912773</v>
      </c>
    </row>
    <row r="8" spans="1:38" x14ac:dyDescent="0.3">
      <c r="A8" s="5" t="s">
        <v>27</v>
      </c>
      <c r="B8" s="29" t="s">
        <v>19</v>
      </c>
      <c r="C8" s="26">
        <v>36714</v>
      </c>
      <c r="D8" s="27">
        <f t="shared" si="0"/>
        <v>21.330555555555556</v>
      </c>
      <c r="E8" s="29" t="s">
        <v>52</v>
      </c>
      <c r="F8" s="4">
        <v>90</v>
      </c>
      <c r="G8" s="28"/>
      <c r="H8" s="4">
        <v>90</v>
      </c>
      <c r="I8" s="28"/>
      <c r="J8" s="4">
        <v>90</v>
      </c>
      <c r="K8" s="28"/>
      <c r="L8" s="4">
        <v>90</v>
      </c>
      <c r="M8" s="35">
        <v>1</v>
      </c>
      <c r="N8" s="4">
        <v>90</v>
      </c>
      <c r="O8" s="28"/>
      <c r="P8" s="4">
        <v>90</v>
      </c>
      <c r="Q8" s="28"/>
      <c r="R8" s="4">
        <v>90</v>
      </c>
      <c r="S8" s="35"/>
      <c r="T8" s="4">
        <v>90</v>
      </c>
      <c r="U8" s="28"/>
      <c r="V8" s="4">
        <v>90</v>
      </c>
      <c r="W8" s="28"/>
      <c r="Y8" s="28"/>
      <c r="Z8" s="4">
        <v>90</v>
      </c>
      <c r="AA8" s="28"/>
      <c r="AB8" s="4">
        <v>90</v>
      </c>
      <c r="AC8" s="28"/>
      <c r="AD8" s="4">
        <v>90</v>
      </c>
      <c r="AE8" s="28"/>
      <c r="AF8" s="4">
        <v>90</v>
      </c>
      <c r="AG8" s="28"/>
      <c r="AH8" s="72">
        <f t="shared" si="1"/>
        <v>1170</v>
      </c>
      <c r="AI8" s="72">
        <f t="shared" si="2"/>
        <v>1</v>
      </c>
      <c r="AJ8" s="82"/>
      <c r="AK8" s="74">
        <f t="shared" si="3"/>
        <v>8.4690553745928335E-2</v>
      </c>
      <c r="AL8" s="74">
        <f t="shared" si="4"/>
        <v>1.806496561708288</v>
      </c>
    </row>
    <row r="9" spans="1:38" x14ac:dyDescent="0.3">
      <c r="A9" s="5" t="s">
        <v>22</v>
      </c>
      <c r="B9" s="29" t="s">
        <v>19</v>
      </c>
      <c r="C9" s="26">
        <v>35084</v>
      </c>
      <c r="D9" s="27">
        <f t="shared" si="0"/>
        <v>25.794444444444444</v>
      </c>
      <c r="E9" s="29" t="s">
        <v>52</v>
      </c>
      <c r="F9" s="4">
        <v>90</v>
      </c>
      <c r="G9" s="33"/>
      <c r="H9" s="4">
        <v>90</v>
      </c>
      <c r="I9" s="33"/>
      <c r="K9" s="28"/>
      <c r="L9" s="34">
        <v>57</v>
      </c>
      <c r="M9" s="28"/>
      <c r="N9" s="31">
        <v>45</v>
      </c>
      <c r="O9" s="35"/>
      <c r="P9" s="4">
        <v>90</v>
      </c>
      <c r="Q9" s="28"/>
      <c r="S9" s="28"/>
      <c r="T9" s="4">
        <v>90</v>
      </c>
      <c r="U9" s="28"/>
      <c r="V9" s="4">
        <v>90</v>
      </c>
      <c r="W9" s="28"/>
      <c r="X9" s="4">
        <v>90</v>
      </c>
      <c r="Y9" s="28"/>
      <c r="Z9" s="4">
        <v>90</v>
      </c>
      <c r="AA9" s="28"/>
      <c r="AB9" s="4">
        <v>90</v>
      </c>
      <c r="AC9" s="28"/>
      <c r="AD9" s="4">
        <v>90</v>
      </c>
      <c r="AE9" s="35"/>
      <c r="AF9" s="4">
        <v>90</v>
      </c>
      <c r="AG9" s="35"/>
      <c r="AH9" s="72">
        <f t="shared" si="1"/>
        <v>1002</v>
      </c>
      <c r="AI9" s="72">
        <f t="shared" si="2"/>
        <v>0</v>
      </c>
      <c r="AJ9" s="82"/>
      <c r="AK9" s="74">
        <f t="shared" si="3"/>
        <v>7.2529858849077089E-2</v>
      </c>
      <c r="AL9" s="74">
        <f t="shared" si="4"/>
        <v>1.8708674146459163</v>
      </c>
    </row>
    <row r="10" spans="1:38" x14ac:dyDescent="0.3">
      <c r="A10" s="5" t="s">
        <v>37</v>
      </c>
      <c r="B10" s="29" t="s">
        <v>34</v>
      </c>
      <c r="C10" s="26">
        <v>36876</v>
      </c>
      <c r="D10" s="27">
        <f t="shared" si="0"/>
        <v>20.888888888888889</v>
      </c>
      <c r="E10" s="29" t="s">
        <v>51</v>
      </c>
      <c r="G10" s="28"/>
      <c r="H10" s="4">
        <v>90</v>
      </c>
      <c r="I10" s="28"/>
      <c r="J10" s="34">
        <v>79</v>
      </c>
      <c r="K10" s="28"/>
      <c r="L10" s="4">
        <v>90</v>
      </c>
      <c r="M10" s="28"/>
      <c r="N10" s="4">
        <v>90</v>
      </c>
      <c r="O10" s="28"/>
      <c r="P10" s="34">
        <v>68</v>
      </c>
      <c r="Q10" s="28"/>
      <c r="R10" s="4">
        <v>90</v>
      </c>
      <c r="S10" s="28"/>
      <c r="T10" s="31">
        <v>23</v>
      </c>
      <c r="U10" s="28"/>
      <c r="V10" s="4">
        <v>90</v>
      </c>
      <c r="W10" s="28"/>
      <c r="Y10" s="28"/>
      <c r="Z10" s="4">
        <v>90</v>
      </c>
      <c r="AA10" s="28"/>
      <c r="AB10" s="4">
        <v>90</v>
      </c>
      <c r="AC10" s="28"/>
      <c r="AD10" s="4">
        <v>90</v>
      </c>
      <c r="AE10" s="35"/>
      <c r="AF10" s="4">
        <v>90</v>
      </c>
      <c r="AG10" s="28"/>
      <c r="AH10" s="72">
        <f t="shared" si="1"/>
        <v>980</v>
      </c>
      <c r="AI10" s="72">
        <f t="shared" si="2"/>
        <v>0</v>
      </c>
      <c r="AJ10" s="82"/>
      <c r="AK10" s="74">
        <f t="shared" si="3"/>
        <v>7.0937386898298954E-2</v>
      </c>
      <c r="AL10" s="74">
        <f t="shared" si="4"/>
        <v>1.4818031929866893</v>
      </c>
    </row>
    <row r="11" spans="1:38" x14ac:dyDescent="0.3">
      <c r="A11" s="5" t="s">
        <v>40</v>
      </c>
      <c r="B11" s="29" t="s">
        <v>29</v>
      </c>
      <c r="C11" s="26">
        <v>35243</v>
      </c>
      <c r="D11" s="27">
        <f t="shared" si="0"/>
        <v>25.358333333333334</v>
      </c>
      <c r="E11" s="29" t="s">
        <v>52</v>
      </c>
      <c r="G11" s="28"/>
      <c r="I11" s="28"/>
      <c r="J11" s="4">
        <v>90</v>
      </c>
      <c r="K11" s="28"/>
      <c r="L11" s="4">
        <v>90</v>
      </c>
      <c r="M11" s="28"/>
      <c r="N11" s="4">
        <v>90</v>
      </c>
      <c r="O11" s="28"/>
      <c r="P11" s="4">
        <v>90</v>
      </c>
      <c r="Q11" s="28"/>
      <c r="R11" s="4">
        <v>90</v>
      </c>
      <c r="S11" s="28"/>
      <c r="T11" s="34">
        <v>55</v>
      </c>
      <c r="U11" s="28"/>
      <c r="V11" s="31">
        <v>24</v>
      </c>
      <c r="W11" s="28"/>
      <c r="X11" s="4">
        <v>90</v>
      </c>
      <c r="Y11" s="28"/>
      <c r="Z11" s="4">
        <v>90</v>
      </c>
      <c r="AA11" s="28"/>
      <c r="AB11" s="4">
        <v>90</v>
      </c>
      <c r="AC11" s="28"/>
      <c r="AD11" s="4">
        <v>90</v>
      </c>
      <c r="AE11" s="28"/>
      <c r="AF11" s="4">
        <v>90</v>
      </c>
      <c r="AG11" s="28"/>
      <c r="AH11" s="72">
        <f t="shared" si="1"/>
        <v>979</v>
      </c>
      <c r="AI11" s="72">
        <f t="shared" si="2"/>
        <v>0</v>
      </c>
      <c r="AJ11" s="82"/>
      <c r="AK11" s="74">
        <f t="shared" si="3"/>
        <v>7.0865001809627223E-2</v>
      </c>
      <c r="AL11" s="74">
        <f t="shared" si="4"/>
        <v>1.7970183375557971</v>
      </c>
    </row>
    <row r="12" spans="1:38" x14ac:dyDescent="0.3">
      <c r="A12" s="5" t="s">
        <v>41</v>
      </c>
      <c r="B12" s="29" t="s">
        <v>42</v>
      </c>
      <c r="C12" s="26">
        <v>32947</v>
      </c>
      <c r="D12" s="27">
        <f t="shared" si="0"/>
        <v>31.641666666666666</v>
      </c>
      <c r="E12" s="29" t="s">
        <v>53</v>
      </c>
      <c r="G12" s="28"/>
      <c r="I12" s="28"/>
      <c r="J12" s="4">
        <v>90</v>
      </c>
      <c r="K12" s="28"/>
      <c r="L12" s="4">
        <v>90</v>
      </c>
      <c r="M12" s="28"/>
      <c r="N12" s="4">
        <v>90</v>
      </c>
      <c r="O12" s="28">
        <v>1</v>
      </c>
      <c r="P12" s="53">
        <v>90</v>
      </c>
      <c r="Q12" s="28"/>
      <c r="R12" s="4">
        <v>90</v>
      </c>
      <c r="S12" s="28"/>
      <c r="T12" s="4">
        <v>90</v>
      </c>
      <c r="U12" s="28"/>
      <c r="V12" s="4">
        <v>90</v>
      </c>
      <c r="W12" s="28"/>
      <c r="X12" s="4">
        <v>90</v>
      </c>
      <c r="Y12" s="28">
        <v>1</v>
      </c>
      <c r="Z12" s="4">
        <v>90</v>
      </c>
      <c r="AA12" s="28"/>
      <c r="AB12" s="4">
        <v>90</v>
      </c>
      <c r="AC12" s="28">
        <v>1</v>
      </c>
      <c r="AE12" s="28"/>
      <c r="AG12" s="28"/>
      <c r="AH12" s="72">
        <f t="shared" si="1"/>
        <v>900</v>
      </c>
      <c r="AI12" s="72">
        <f t="shared" si="2"/>
        <v>3</v>
      </c>
      <c r="AJ12" s="82"/>
      <c r="AK12" s="74">
        <f t="shared" si="3"/>
        <v>6.5146579804560262E-2</v>
      </c>
      <c r="AL12" s="74">
        <f t="shared" si="4"/>
        <v>2.0613463626492941</v>
      </c>
    </row>
    <row r="13" spans="1:38" s="5" customFormat="1" x14ac:dyDescent="0.3">
      <c r="A13" s="5" t="s">
        <v>24</v>
      </c>
      <c r="B13" s="29" t="s">
        <v>19</v>
      </c>
      <c r="C13" s="26">
        <v>35704</v>
      </c>
      <c r="D13" s="27">
        <f t="shared" si="0"/>
        <v>24.097222222222221</v>
      </c>
      <c r="E13" s="29" t="s">
        <v>51</v>
      </c>
      <c r="F13" s="4">
        <v>90</v>
      </c>
      <c r="G13" s="53"/>
      <c r="H13" s="42">
        <v>90</v>
      </c>
      <c r="I13" s="53"/>
      <c r="J13" s="42">
        <v>90</v>
      </c>
      <c r="K13" s="53"/>
      <c r="L13" s="42">
        <v>90</v>
      </c>
      <c r="M13" s="55"/>
      <c r="N13" s="42">
        <v>90</v>
      </c>
      <c r="O13" s="55"/>
      <c r="P13" s="43">
        <v>45</v>
      </c>
      <c r="Q13" s="53"/>
      <c r="R13" s="42">
        <v>90</v>
      </c>
      <c r="S13" s="55"/>
      <c r="T13" s="43">
        <v>67</v>
      </c>
      <c r="U13" s="53"/>
      <c r="V13" s="41">
        <v>11</v>
      </c>
      <c r="W13" s="53"/>
      <c r="X13" s="43">
        <v>80</v>
      </c>
      <c r="Y13" s="55">
        <v>1</v>
      </c>
      <c r="Z13" s="41">
        <v>69</v>
      </c>
      <c r="AA13" s="53"/>
      <c r="AB13" s="58"/>
      <c r="AC13" s="59"/>
      <c r="AD13" s="42"/>
      <c r="AE13" s="53"/>
      <c r="AF13" s="43">
        <v>45</v>
      </c>
      <c r="AG13" s="38"/>
      <c r="AH13" s="72">
        <f t="shared" si="1"/>
        <v>857</v>
      </c>
      <c r="AI13" s="72">
        <f t="shared" si="2"/>
        <v>1</v>
      </c>
      <c r="AJ13" s="82"/>
      <c r="AK13" s="74">
        <f t="shared" si="3"/>
        <v>6.2034020991675716E-2</v>
      </c>
      <c r="AL13" s="74">
        <f t="shared" si="4"/>
        <v>1.4948475891744077</v>
      </c>
    </row>
    <row r="14" spans="1:38" x14ac:dyDescent="0.3">
      <c r="A14" s="5" t="s">
        <v>30</v>
      </c>
      <c r="B14" s="29" t="s">
        <v>31</v>
      </c>
      <c r="C14" s="26">
        <v>32871</v>
      </c>
      <c r="D14" s="27">
        <f t="shared" si="0"/>
        <v>31.852777777777778</v>
      </c>
      <c r="E14" s="29" t="s">
        <v>52</v>
      </c>
      <c r="F14" s="4">
        <v>90</v>
      </c>
      <c r="G14" s="28"/>
      <c r="H14" s="53">
        <v>90</v>
      </c>
      <c r="I14" s="28"/>
      <c r="J14" s="53">
        <v>90</v>
      </c>
      <c r="K14" s="28"/>
      <c r="L14" s="53">
        <v>90</v>
      </c>
      <c r="M14" s="35"/>
      <c r="N14" s="53">
        <v>90</v>
      </c>
      <c r="O14" s="28"/>
      <c r="P14" s="53"/>
      <c r="Q14" s="28"/>
      <c r="R14" s="53">
        <v>90</v>
      </c>
      <c r="S14" s="35"/>
      <c r="T14" s="53">
        <v>90</v>
      </c>
      <c r="U14" s="28"/>
      <c r="V14" s="53">
        <v>90</v>
      </c>
      <c r="W14" s="28"/>
      <c r="X14" s="53">
        <v>90</v>
      </c>
      <c r="Y14" s="28"/>
      <c r="Z14" s="57">
        <v>21</v>
      </c>
      <c r="AA14" s="28"/>
      <c r="AB14" s="53"/>
      <c r="AC14" s="28"/>
      <c r="AD14" s="53"/>
      <c r="AE14" s="28"/>
      <c r="AF14" s="53"/>
      <c r="AG14" s="28"/>
      <c r="AH14" s="72">
        <f t="shared" si="1"/>
        <v>831</v>
      </c>
      <c r="AI14" s="72">
        <f t="shared" si="2"/>
        <v>0</v>
      </c>
      <c r="AJ14" s="82"/>
      <c r="AK14" s="74">
        <f t="shared" si="3"/>
        <v>6.0152008686210644E-2</v>
      </c>
      <c r="AL14" s="74">
        <f t="shared" si="4"/>
        <v>1.9160085655688261</v>
      </c>
    </row>
    <row r="15" spans="1:38" x14ac:dyDescent="0.3">
      <c r="A15" s="5" t="s">
        <v>35</v>
      </c>
      <c r="B15" s="29" t="s">
        <v>29</v>
      </c>
      <c r="C15" s="26">
        <v>33538</v>
      </c>
      <c r="D15" s="27">
        <f t="shared" si="0"/>
        <v>30.024999999999999</v>
      </c>
      <c r="E15" s="29" t="s">
        <v>51</v>
      </c>
      <c r="F15" s="32">
        <v>45</v>
      </c>
      <c r="G15" s="28"/>
      <c r="H15" s="4">
        <v>90</v>
      </c>
      <c r="I15" s="28"/>
      <c r="J15" s="4">
        <v>90</v>
      </c>
      <c r="K15" s="28"/>
      <c r="L15" s="31">
        <v>33</v>
      </c>
      <c r="M15" s="28"/>
      <c r="N15" s="4">
        <v>90</v>
      </c>
      <c r="O15" s="28">
        <v>1</v>
      </c>
      <c r="P15" s="34">
        <v>62</v>
      </c>
      <c r="Q15" s="28"/>
      <c r="R15" s="4">
        <v>90</v>
      </c>
      <c r="S15" s="28"/>
      <c r="T15" s="34">
        <v>43</v>
      </c>
      <c r="U15" s="28"/>
      <c r="V15" s="34">
        <v>79</v>
      </c>
      <c r="W15" s="28"/>
      <c r="X15" s="34">
        <v>59</v>
      </c>
      <c r="Y15" s="28"/>
      <c r="Z15" s="31">
        <v>26</v>
      </c>
      <c r="AA15" s="28"/>
      <c r="AB15" s="4">
        <v>90</v>
      </c>
      <c r="AC15" s="28"/>
      <c r="AE15" s="28"/>
      <c r="AG15" s="28"/>
      <c r="AH15" s="72">
        <f t="shared" si="1"/>
        <v>797</v>
      </c>
      <c r="AI15" s="72">
        <f t="shared" si="2"/>
        <v>1</v>
      </c>
      <c r="AJ15" s="82"/>
      <c r="AK15" s="74">
        <f t="shared" si="3"/>
        <v>5.7690915671371697E-2</v>
      </c>
      <c r="AL15" s="74">
        <f t="shared" si="4"/>
        <v>1.732169743032935</v>
      </c>
    </row>
    <row r="16" spans="1:38" s="5" customFormat="1" x14ac:dyDescent="0.3">
      <c r="A16" s="5" t="s">
        <v>26</v>
      </c>
      <c r="B16" s="29" t="s">
        <v>19</v>
      </c>
      <c r="C16" s="26">
        <v>35451</v>
      </c>
      <c r="D16" s="27">
        <f t="shared" si="0"/>
        <v>24.791666666666668</v>
      </c>
      <c r="E16" s="29" t="s">
        <v>55</v>
      </c>
      <c r="F16" s="4">
        <v>90</v>
      </c>
      <c r="G16" s="4"/>
      <c r="H16" s="39">
        <v>45</v>
      </c>
      <c r="I16" s="40"/>
      <c r="J16" s="41">
        <v>11</v>
      </c>
      <c r="K16" s="4"/>
      <c r="L16" s="41">
        <v>2</v>
      </c>
      <c r="M16" s="4"/>
      <c r="N16" s="41">
        <v>0</v>
      </c>
      <c r="O16" s="4"/>
      <c r="P16" s="42">
        <v>90</v>
      </c>
      <c r="Q16" s="4"/>
      <c r="R16" s="42"/>
      <c r="S16" s="4"/>
      <c r="T16" s="41">
        <v>35</v>
      </c>
      <c r="U16" s="4"/>
      <c r="V16" s="43">
        <v>66</v>
      </c>
      <c r="W16" s="4"/>
      <c r="X16" s="42">
        <v>90</v>
      </c>
      <c r="Y16" s="4"/>
      <c r="Z16" s="43">
        <v>64</v>
      </c>
      <c r="AA16" s="4"/>
      <c r="AB16" s="42">
        <v>90</v>
      </c>
      <c r="AC16" s="44"/>
      <c r="AD16" s="42">
        <v>90</v>
      </c>
      <c r="AE16" s="4"/>
      <c r="AF16" s="42">
        <v>90</v>
      </c>
      <c r="AG16" s="28"/>
      <c r="AH16" s="72">
        <f t="shared" si="1"/>
        <v>763</v>
      </c>
      <c r="AI16" s="72">
        <f t="shared" si="2"/>
        <v>0</v>
      </c>
      <c r="AJ16" s="82"/>
      <c r="AK16" s="74">
        <f t="shared" si="3"/>
        <v>5.5229822656532757E-2</v>
      </c>
      <c r="AL16" s="74">
        <f t="shared" si="4"/>
        <v>1.3692393533598746</v>
      </c>
    </row>
    <row r="17" spans="1:38" x14ac:dyDescent="0.3">
      <c r="A17" s="5" t="s">
        <v>36</v>
      </c>
      <c r="B17" s="29" t="s">
        <v>19</v>
      </c>
      <c r="C17" s="26">
        <v>35389</v>
      </c>
      <c r="D17" s="27">
        <f t="shared" si="0"/>
        <v>24.961111111111112</v>
      </c>
      <c r="E17" s="29" t="s">
        <v>54</v>
      </c>
      <c r="G17" s="28"/>
      <c r="H17" s="4">
        <v>90</v>
      </c>
      <c r="I17" s="28">
        <v>-4</v>
      </c>
      <c r="K17" s="28"/>
      <c r="M17" s="28"/>
      <c r="O17" s="28"/>
      <c r="Q17" s="28"/>
      <c r="S17" s="28"/>
      <c r="U17" s="28"/>
      <c r="V17" s="4">
        <v>90</v>
      </c>
      <c r="W17" s="28">
        <v>-1</v>
      </c>
      <c r="X17" s="4">
        <v>90</v>
      </c>
      <c r="Y17" s="28">
        <v>-5</v>
      </c>
      <c r="Z17" s="4">
        <v>90</v>
      </c>
      <c r="AA17" s="28">
        <v>-5</v>
      </c>
      <c r="AB17" s="4">
        <v>90</v>
      </c>
      <c r="AC17" s="28">
        <v>-2</v>
      </c>
      <c r="AD17" s="4">
        <v>90</v>
      </c>
      <c r="AE17" s="28">
        <v>-4</v>
      </c>
      <c r="AF17" s="4">
        <v>90</v>
      </c>
      <c r="AG17" s="35">
        <v>-7</v>
      </c>
      <c r="AH17" s="72">
        <f t="shared" si="1"/>
        <v>630</v>
      </c>
      <c r="AI17" s="72">
        <f t="shared" si="2"/>
        <v>-28</v>
      </c>
      <c r="AJ17" s="82"/>
      <c r="AK17" s="74">
        <f t="shared" si="3"/>
        <v>4.5602605863192182E-2</v>
      </c>
      <c r="AL17" s="74">
        <f t="shared" si="4"/>
        <v>1.138291711907347</v>
      </c>
    </row>
    <row r="18" spans="1:38" x14ac:dyDescent="0.3">
      <c r="A18" s="5" t="s">
        <v>43</v>
      </c>
      <c r="B18" s="29" t="s">
        <v>29</v>
      </c>
      <c r="C18" s="26">
        <v>36114</v>
      </c>
      <c r="D18" s="27">
        <f t="shared" si="0"/>
        <v>22.975000000000001</v>
      </c>
      <c r="E18" s="29" t="s">
        <v>51</v>
      </c>
      <c r="G18" s="28"/>
      <c r="I18" s="28"/>
      <c r="K18" s="28"/>
      <c r="M18" s="28"/>
      <c r="O18" s="35"/>
      <c r="Q18" s="28"/>
      <c r="R18" s="4">
        <v>90</v>
      </c>
      <c r="S18" s="28"/>
      <c r="T18" s="34">
        <v>66</v>
      </c>
      <c r="U18" s="28"/>
      <c r="V18" s="4">
        <v>90</v>
      </c>
      <c r="W18" s="28"/>
      <c r="X18" s="4">
        <v>90</v>
      </c>
      <c r="Y18" s="35"/>
      <c r="Z18" s="4">
        <v>90</v>
      </c>
      <c r="AA18" s="28"/>
      <c r="AB18" s="4">
        <v>90</v>
      </c>
      <c r="AC18" s="28"/>
      <c r="AD18" s="4">
        <v>90</v>
      </c>
      <c r="AE18" s="35">
        <v>1</v>
      </c>
      <c r="AG18" s="28"/>
      <c r="AH18" s="72">
        <f t="shared" si="1"/>
        <v>606</v>
      </c>
      <c r="AI18" s="72">
        <f t="shared" si="2"/>
        <v>1</v>
      </c>
      <c r="AJ18" s="82"/>
      <c r="AK18" s="74">
        <f t="shared" si="3"/>
        <v>4.3865363735070578E-2</v>
      </c>
      <c r="AL18" s="74">
        <f t="shared" si="4"/>
        <v>1.0078067318132466</v>
      </c>
    </row>
    <row r="19" spans="1:38" x14ac:dyDescent="0.3">
      <c r="A19" s="5" t="s">
        <v>38</v>
      </c>
      <c r="B19" s="29" t="s">
        <v>39</v>
      </c>
      <c r="C19" s="26">
        <v>32611</v>
      </c>
      <c r="D19" s="27">
        <f t="shared" si="0"/>
        <v>32.56388888888889</v>
      </c>
      <c r="E19" s="29" t="s">
        <v>54</v>
      </c>
      <c r="G19" s="28"/>
      <c r="I19" s="28"/>
      <c r="J19" s="4">
        <v>90</v>
      </c>
      <c r="K19" s="28">
        <v>-2</v>
      </c>
      <c r="L19" s="4">
        <v>90</v>
      </c>
      <c r="M19" s="35">
        <v>-1</v>
      </c>
      <c r="N19" s="4">
        <v>90</v>
      </c>
      <c r="O19" s="28">
        <v>-2</v>
      </c>
      <c r="P19" s="4">
        <v>90</v>
      </c>
      <c r="Q19" s="45">
        <v>-7</v>
      </c>
      <c r="R19" s="4">
        <v>90</v>
      </c>
      <c r="S19" s="28">
        <v>-3</v>
      </c>
      <c r="T19" s="4">
        <v>90</v>
      </c>
      <c r="U19" s="28">
        <v>-5</v>
      </c>
      <c r="W19" s="28"/>
      <c r="Y19" s="28"/>
      <c r="AA19" s="28"/>
      <c r="AC19" s="28"/>
      <c r="AE19" s="28"/>
      <c r="AG19" s="28"/>
      <c r="AH19" s="72">
        <f t="shared" si="1"/>
        <v>540</v>
      </c>
      <c r="AI19" s="72">
        <f t="shared" si="2"/>
        <v>-20</v>
      </c>
      <c r="AJ19" s="82"/>
      <c r="AK19" s="74">
        <f t="shared" si="3"/>
        <v>3.9087947882736153E-2</v>
      </c>
      <c r="AL19" s="74">
        <f t="shared" si="4"/>
        <v>1.2728555917480999</v>
      </c>
    </row>
    <row r="20" spans="1:38" x14ac:dyDescent="0.3">
      <c r="A20" s="5" t="s">
        <v>21</v>
      </c>
      <c r="B20" s="29" t="s">
        <v>19</v>
      </c>
      <c r="C20" s="26">
        <v>32489</v>
      </c>
      <c r="D20" s="27">
        <f t="shared" si="0"/>
        <v>32.9</v>
      </c>
      <c r="E20" s="29" t="s">
        <v>51</v>
      </c>
      <c r="F20" s="30">
        <v>74</v>
      </c>
      <c r="G20" s="28"/>
      <c r="H20" s="32">
        <v>45</v>
      </c>
      <c r="I20" s="28"/>
      <c r="K20" s="28"/>
      <c r="M20" s="28"/>
      <c r="O20" s="28"/>
      <c r="P20" s="31">
        <v>45</v>
      </c>
      <c r="Q20" s="28"/>
      <c r="S20" s="28"/>
      <c r="T20" s="31">
        <v>47</v>
      </c>
      <c r="U20" s="28"/>
      <c r="V20" s="31">
        <v>0</v>
      </c>
      <c r="W20" s="28"/>
      <c r="X20" s="31">
        <v>31</v>
      </c>
      <c r="Y20" s="28"/>
      <c r="AA20" s="28"/>
      <c r="AC20" s="28"/>
      <c r="AD20" s="4">
        <v>90</v>
      </c>
      <c r="AE20" s="28"/>
      <c r="AF20" s="4">
        <v>90</v>
      </c>
      <c r="AG20" s="28"/>
      <c r="AH20" s="72">
        <f t="shared" si="1"/>
        <v>422</v>
      </c>
      <c r="AI20" s="72">
        <f t="shared" si="2"/>
        <v>0</v>
      </c>
      <c r="AJ20" s="82"/>
      <c r="AK20" s="74">
        <f t="shared" si="3"/>
        <v>3.054650741947159E-2</v>
      </c>
      <c r="AL20" s="74">
        <f t="shared" si="4"/>
        <v>1.0049800941006153</v>
      </c>
    </row>
    <row r="21" spans="1:38" x14ac:dyDescent="0.3">
      <c r="A21" s="5" t="s">
        <v>33</v>
      </c>
      <c r="B21" s="29" t="s">
        <v>34</v>
      </c>
      <c r="C21" s="26">
        <v>36842</v>
      </c>
      <c r="D21" s="27">
        <f t="shared" si="0"/>
        <v>20.983333333333334</v>
      </c>
      <c r="E21" s="29" t="s">
        <v>53</v>
      </c>
      <c r="F21" s="32">
        <v>45</v>
      </c>
      <c r="G21" s="28"/>
      <c r="H21" s="4">
        <v>90</v>
      </c>
      <c r="I21" s="33">
        <v>2</v>
      </c>
      <c r="J21" s="4">
        <v>90</v>
      </c>
      <c r="K21" s="28"/>
      <c r="L21" s="34">
        <v>88</v>
      </c>
      <c r="M21" s="35"/>
      <c r="N21" s="34">
        <v>45</v>
      </c>
      <c r="O21" s="28"/>
      <c r="Q21" s="28"/>
      <c r="S21" s="28"/>
      <c r="U21" s="28"/>
      <c r="W21" s="28"/>
      <c r="Y21" s="28"/>
      <c r="AA21" s="28"/>
      <c r="AC21" s="28"/>
      <c r="AE21" s="28"/>
      <c r="AG21" s="28"/>
      <c r="AH21" s="72">
        <f t="shared" si="1"/>
        <v>358</v>
      </c>
      <c r="AI21" s="72">
        <f t="shared" si="2"/>
        <v>2</v>
      </c>
      <c r="AJ21" s="82"/>
      <c r="AK21" s="74">
        <f t="shared" si="3"/>
        <v>2.5913861744480637E-2</v>
      </c>
      <c r="AL21" s="74">
        <f t="shared" si="4"/>
        <v>0.54375919893835201</v>
      </c>
    </row>
    <row r="22" spans="1:38" x14ac:dyDescent="0.3">
      <c r="A22" s="5" t="s">
        <v>20</v>
      </c>
      <c r="B22" s="29" t="s">
        <v>19</v>
      </c>
      <c r="C22" s="26">
        <v>30904</v>
      </c>
      <c r="D22" s="27">
        <f t="shared" si="0"/>
        <v>37.238888888888887</v>
      </c>
      <c r="E22" s="29" t="s">
        <v>53</v>
      </c>
      <c r="F22" s="30">
        <v>45</v>
      </c>
      <c r="G22" s="28"/>
      <c r="I22" s="28"/>
      <c r="K22" s="28"/>
      <c r="M22" s="28"/>
      <c r="O22" s="28"/>
      <c r="Q22" s="28"/>
      <c r="S22" s="28"/>
      <c r="U22" s="28"/>
      <c r="W22" s="28"/>
      <c r="X22" s="31">
        <v>10</v>
      </c>
      <c r="Y22" s="28"/>
      <c r="AA22" s="28"/>
      <c r="AC22" s="28"/>
      <c r="AD22" s="4">
        <v>90</v>
      </c>
      <c r="AE22" s="28"/>
      <c r="AF22" s="4">
        <v>90</v>
      </c>
      <c r="AG22" s="28"/>
      <c r="AH22" s="72">
        <f t="shared" si="1"/>
        <v>235</v>
      </c>
      <c r="AI22" s="72">
        <f t="shared" si="2"/>
        <v>0</v>
      </c>
      <c r="AJ22" s="82"/>
      <c r="AK22" s="74">
        <f t="shared" si="3"/>
        <v>1.7010495837857402E-2</v>
      </c>
      <c r="AL22" s="74">
        <f t="shared" si="4"/>
        <v>0.6334519644508787</v>
      </c>
    </row>
    <row r="23" spans="1:38" x14ac:dyDescent="0.3">
      <c r="A23" s="5" t="s">
        <v>25</v>
      </c>
      <c r="B23" s="29" t="s">
        <v>19</v>
      </c>
      <c r="C23" s="26">
        <v>37238</v>
      </c>
      <c r="D23" s="27">
        <f t="shared" si="0"/>
        <v>19.897222222222222</v>
      </c>
      <c r="E23" s="29" t="s">
        <v>53</v>
      </c>
      <c r="F23" s="30">
        <v>45</v>
      </c>
      <c r="G23" s="28"/>
      <c r="I23" s="28"/>
      <c r="K23" s="28"/>
      <c r="M23" s="28"/>
      <c r="O23" s="28"/>
      <c r="P23" s="31">
        <v>28</v>
      </c>
      <c r="Q23" s="28"/>
      <c r="S23" s="28"/>
      <c r="T23" s="31">
        <v>24</v>
      </c>
      <c r="U23" s="28"/>
      <c r="W23" s="28"/>
      <c r="Y23" s="28"/>
      <c r="AA23" s="28"/>
      <c r="AC23" s="28"/>
      <c r="AE23" s="28"/>
      <c r="AF23" s="4">
        <v>90</v>
      </c>
      <c r="AG23" s="28"/>
      <c r="AH23" s="72">
        <f t="shared" si="1"/>
        <v>187</v>
      </c>
      <c r="AI23" s="72">
        <f t="shared" si="2"/>
        <v>0</v>
      </c>
      <c r="AJ23" s="82"/>
      <c r="AK23" s="74">
        <f t="shared" si="3"/>
        <v>1.3536011581614188E-2</v>
      </c>
      <c r="AL23" s="74">
        <f t="shared" si="4"/>
        <v>0.26932903044195117</v>
      </c>
    </row>
    <row r="24" spans="1:38" x14ac:dyDescent="0.3">
      <c r="A24" s="5" t="s">
        <v>18</v>
      </c>
      <c r="B24" s="29" t="s">
        <v>19</v>
      </c>
      <c r="C24" s="26">
        <v>37128</v>
      </c>
      <c r="D24" s="27">
        <f t="shared" si="0"/>
        <v>20.197222222222223</v>
      </c>
      <c r="E24" s="29" t="s">
        <v>54</v>
      </c>
      <c r="F24" s="4">
        <v>90</v>
      </c>
      <c r="G24" s="28">
        <v>-5</v>
      </c>
      <c r="I24" s="28"/>
      <c r="K24" s="28"/>
      <c r="M24" s="28"/>
      <c r="O24" s="28"/>
      <c r="P24" s="42"/>
      <c r="Q24" s="28"/>
      <c r="S24" s="28"/>
      <c r="U24" s="28"/>
      <c r="W24" s="28"/>
      <c r="Y24" s="28"/>
      <c r="AA24" s="28"/>
      <c r="AC24" s="28"/>
      <c r="AE24" s="28"/>
      <c r="AG24" s="28"/>
      <c r="AH24" s="72">
        <f t="shared" si="1"/>
        <v>90</v>
      </c>
      <c r="AI24" s="72">
        <f t="shared" si="2"/>
        <v>-5</v>
      </c>
      <c r="AJ24" s="82"/>
      <c r="AK24" s="74">
        <f t="shared" si="3"/>
        <v>6.5146579804560263E-3</v>
      </c>
      <c r="AL24" s="74">
        <f t="shared" si="4"/>
        <v>0.13157799493304381</v>
      </c>
    </row>
    <row r="25" spans="1:38" x14ac:dyDescent="0.3">
      <c r="A25" s="52" t="s">
        <v>44</v>
      </c>
      <c r="B25" s="29" t="s">
        <v>19</v>
      </c>
      <c r="C25" s="26">
        <v>33011</v>
      </c>
      <c r="D25" s="27">
        <f t="shared" si="0"/>
        <v>31.466666666666665</v>
      </c>
      <c r="E25" s="29" t="s">
        <v>51</v>
      </c>
      <c r="F25" s="53"/>
      <c r="G25" s="28"/>
      <c r="H25" s="53"/>
      <c r="I25" s="28"/>
      <c r="J25" s="53"/>
      <c r="K25" s="28"/>
      <c r="L25" s="53"/>
      <c r="M25" s="28"/>
      <c r="N25" s="53"/>
      <c r="O25" s="28"/>
      <c r="P25" s="56">
        <v>22</v>
      </c>
      <c r="Q25" s="28"/>
      <c r="R25" s="53"/>
      <c r="S25" s="28"/>
      <c r="T25" s="53"/>
      <c r="U25" s="28"/>
      <c r="V25" s="53"/>
      <c r="W25" s="28"/>
      <c r="X25" s="53"/>
      <c r="Y25" s="28"/>
      <c r="Z25" s="53"/>
      <c r="AA25" s="28"/>
      <c r="AB25" s="53"/>
      <c r="AC25" s="28"/>
      <c r="AD25" s="53"/>
      <c r="AE25" s="28"/>
      <c r="AF25" s="53"/>
      <c r="AG25" s="28"/>
      <c r="AH25" s="72">
        <f t="shared" si="1"/>
        <v>22</v>
      </c>
      <c r="AI25" s="72">
        <f t="shared" si="2"/>
        <v>0</v>
      </c>
      <c r="AJ25" s="82"/>
      <c r="AK25" s="74">
        <f t="shared" si="3"/>
        <v>1.5924719507781396E-3</v>
      </c>
      <c r="AL25" s="74">
        <f t="shared" si="4"/>
        <v>5.0109784051152122E-2</v>
      </c>
    </row>
    <row r="26" spans="1:38" x14ac:dyDescent="0.3">
      <c r="A26" s="46" t="s">
        <v>32</v>
      </c>
      <c r="B26" s="47" t="s">
        <v>19</v>
      </c>
      <c r="C26" s="48">
        <v>30195</v>
      </c>
      <c r="D26" s="49">
        <f t="shared" si="0"/>
        <v>39.180555555555557</v>
      </c>
      <c r="E26" s="47" t="s">
        <v>51</v>
      </c>
      <c r="F26" s="54">
        <v>16</v>
      </c>
      <c r="G26" s="51"/>
      <c r="H26" s="50"/>
      <c r="I26" s="51"/>
      <c r="J26" s="50"/>
      <c r="K26" s="51"/>
      <c r="L26" s="50"/>
      <c r="M26" s="51"/>
      <c r="N26" s="50"/>
      <c r="O26" s="51"/>
      <c r="P26" s="50"/>
      <c r="Q26" s="51"/>
      <c r="R26" s="50"/>
      <c r="S26" s="51"/>
      <c r="T26" s="50"/>
      <c r="U26" s="51"/>
      <c r="V26" s="50"/>
      <c r="W26" s="51"/>
      <c r="X26" s="50"/>
      <c r="Y26" s="51"/>
      <c r="Z26" s="50"/>
      <c r="AA26" s="51"/>
      <c r="AB26" s="50"/>
      <c r="AC26" s="51"/>
      <c r="AD26" s="50"/>
      <c r="AE26" s="51"/>
      <c r="AF26" s="50"/>
      <c r="AG26" s="51"/>
      <c r="AH26" s="73">
        <f t="shared" si="1"/>
        <v>16</v>
      </c>
      <c r="AI26" s="73">
        <f t="shared" si="2"/>
        <v>0</v>
      </c>
      <c r="AJ26" s="82"/>
      <c r="AK26" s="74">
        <f t="shared" si="3"/>
        <v>1.1581614187477379E-3</v>
      </c>
      <c r="AL26" s="74">
        <f t="shared" si="4"/>
        <v>4.5377407809546785E-2</v>
      </c>
    </row>
    <row r="27" spans="1:38" s="5" customFormat="1" ht="13.8" x14ac:dyDescent="0.25">
      <c r="B27" s="4"/>
      <c r="C27" s="60" t="s">
        <v>45</v>
      </c>
      <c r="D27" s="61">
        <f>AVERAGE(D6:D26)</f>
        <v>27.401851851851855</v>
      </c>
      <c r="F27" s="4">
        <f>990-SUM(F6:F26)</f>
        <v>0</v>
      </c>
      <c r="G27" s="4"/>
      <c r="H27" s="4">
        <f>990-SUM(H6:H26)</f>
        <v>0</v>
      </c>
      <c r="I27" s="4"/>
      <c r="J27" s="4">
        <f>990-SUM(J6:J26)</f>
        <v>0</v>
      </c>
      <c r="K27" s="4"/>
      <c r="L27" s="4">
        <f>990-SUM(L6:L26)</f>
        <v>0</v>
      </c>
      <c r="M27" s="4"/>
      <c r="N27" s="4">
        <f>990-SUM(N6:N26)</f>
        <v>0</v>
      </c>
      <c r="O27" s="4"/>
      <c r="P27" s="4">
        <f>990-SUM(P6:P26)</f>
        <v>0</v>
      </c>
      <c r="Q27" s="4"/>
      <c r="R27" s="4">
        <f>990-SUM(R6:R26)</f>
        <v>0</v>
      </c>
      <c r="S27" s="4"/>
      <c r="T27" s="4">
        <f>990-SUM(T6:T26)</f>
        <v>0</v>
      </c>
      <c r="U27" s="4"/>
      <c r="V27" s="4">
        <f>990-SUM(V6:V26)</f>
        <v>0</v>
      </c>
      <c r="W27" s="4"/>
      <c r="X27" s="4">
        <f>990-SUM(X6:X26)</f>
        <v>0</v>
      </c>
      <c r="Y27" s="4"/>
      <c r="Z27" s="4">
        <f>990-SUM(Z6:Z26)</f>
        <v>0</v>
      </c>
      <c r="AA27" s="4"/>
      <c r="AB27" s="4">
        <f>990-SUM(AB6:AB26)</f>
        <v>0</v>
      </c>
      <c r="AC27" s="4"/>
      <c r="AD27" s="4">
        <f>990-SUM(AD6:AD26)</f>
        <v>0</v>
      </c>
      <c r="AE27" s="4"/>
      <c r="AF27" s="4">
        <f>990-SUM(AF6:AF26)</f>
        <v>45</v>
      </c>
      <c r="AG27" s="4"/>
      <c r="AH27" s="4">
        <f>SUM(AH6:AH26)</f>
        <v>13815</v>
      </c>
      <c r="AI27" s="4" t="str">
        <f>IF(COUNT(AI6:AI26)=0, "", SUMIFS(AI6:AI26,AI6:AI26,"&gt;0")&amp;":"&amp;-SUMIFS(AI6:AI26,AI6:AI26,"&lt;0"))</f>
        <v>10:53</v>
      </c>
      <c r="AJ27" s="4"/>
    </row>
    <row r="28" spans="1:38" x14ac:dyDescent="0.3">
      <c r="C28" s="5" t="s">
        <v>46</v>
      </c>
      <c r="D28" s="62">
        <f>SUM(AL6:AL26)</f>
        <v>26.647821610970361</v>
      </c>
    </row>
    <row r="29" spans="1:38" x14ac:dyDescent="0.3">
      <c r="F29" s="63"/>
      <c r="G29" s="64" t="s">
        <v>47</v>
      </c>
      <c r="H29" s="65" t="s">
        <v>48</v>
      </c>
      <c r="I29" s="64"/>
      <c r="J29" s="64"/>
      <c r="K29" s="66"/>
    </row>
    <row r="30" spans="1:38" x14ac:dyDescent="0.3">
      <c r="F30" s="67"/>
      <c r="G30" s="68" t="s">
        <v>47</v>
      </c>
      <c r="H30" s="69" t="s">
        <v>49</v>
      </c>
      <c r="K30" s="28"/>
    </row>
    <row r="31" spans="1:38" x14ac:dyDescent="0.3">
      <c r="F31" s="70"/>
      <c r="G31" s="50" t="s">
        <v>47</v>
      </c>
      <c r="H31" s="71" t="s">
        <v>50</v>
      </c>
      <c r="I31" s="50"/>
      <c r="J31" s="50"/>
      <c r="K31" s="51"/>
    </row>
    <row r="35" spans="2:36" s="5" customFormat="1" ht="15" hidden="1" customHeight="1" x14ac:dyDescent="0.25">
      <c r="B35" s="4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2:36" s="5" customFormat="1" ht="15" hidden="1" customHeight="1" x14ac:dyDescent="0.25">
      <c r="B36" s="4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2:36" s="5" customFormat="1" ht="15" hidden="1" customHeight="1" x14ac:dyDescent="0.25">
      <c r="B37" s="4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2:36" s="5" customFormat="1" ht="15" hidden="1" customHeight="1" x14ac:dyDescent="0.25">
      <c r="B38" s="4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2:36" s="5" customFormat="1" ht="15" hidden="1" customHeight="1" x14ac:dyDescent="0.25">
      <c r="B39" s="4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2:36" s="5" customFormat="1" ht="15" hidden="1" customHeight="1" x14ac:dyDescent="0.25">
      <c r="B40" s="4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2:36" s="5" customFormat="1" ht="15" hidden="1" customHeight="1" x14ac:dyDescent="0.25">
      <c r="B41" s="4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2:36" s="5" customFormat="1" ht="15" hidden="1" customHeight="1" x14ac:dyDescent="0.25">
      <c r="B42" s="4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2:36" s="5" customFormat="1" ht="15" hidden="1" customHeight="1" x14ac:dyDescent="0.25">
      <c r="B43" s="4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2:36" s="5" customFormat="1" ht="15" hidden="1" customHeight="1" x14ac:dyDescent="0.25">
      <c r="B44" s="4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2:36" s="5" customFormat="1" ht="15" hidden="1" customHeight="1" x14ac:dyDescent="0.25">
      <c r="B45" s="4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2:36" s="5" customFormat="1" ht="15" hidden="1" customHeight="1" x14ac:dyDescent="0.25">
      <c r="B46" s="4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2:36" s="5" customFormat="1" ht="15" hidden="1" customHeight="1" x14ac:dyDescent="0.25">
      <c r="B47" s="4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2:36" s="5" customFormat="1" ht="15" hidden="1" customHeight="1" x14ac:dyDescent="0.25">
      <c r="B48" s="4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2:36" s="5" customFormat="1" ht="15" hidden="1" customHeight="1" x14ac:dyDescent="0.25">
      <c r="B49" s="4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s="5" customFormat="1" ht="15" hidden="1" customHeight="1" x14ac:dyDescent="0.25">
      <c r="B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s="5" customFormat="1" ht="15" hidden="1" customHeight="1" x14ac:dyDescent="0.25">
      <c r="B51" s="4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2:36" s="5" customFormat="1" ht="15" hidden="1" customHeight="1" x14ac:dyDescent="0.25">
      <c r="B52" s="4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2:36" s="5" customFormat="1" ht="15" hidden="1" customHeight="1" x14ac:dyDescent="0.25">
      <c r="B53" s="4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s="5" customFormat="1" ht="15" hidden="1" customHeight="1" x14ac:dyDescent="0.25">
      <c r="B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</sheetData>
  <sortState xmlns:xlrd2="http://schemas.microsoft.com/office/spreadsheetml/2017/richdata2" ref="A6:AI26">
    <sortCondition descending="1" ref="AH6:AH26"/>
  </sortState>
  <mergeCells count="42">
    <mergeCell ref="Z2:AA2"/>
    <mergeCell ref="AB2:AC2"/>
    <mergeCell ref="F2:G2"/>
    <mergeCell ref="H2:I2"/>
    <mergeCell ref="J2:K2"/>
    <mergeCell ref="L2:M2"/>
    <mergeCell ref="N2:O2"/>
    <mergeCell ref="P2:Q2"/>
    <mergeCell ref="AD3:AE3"/>
    <mergeCell ref="AF3:AG3"/>
    <mergeCell ref="AD2:AE2"/>
    <mergeCell ref="AF2:AG2"/>
    <mergeCell ref="F3:G3"/>
    <mergeCell ref="H3:I3"/>
    <mergeCell ref="J3:K3"/>
    <mergeCell ref="L3:M3"/>
    <mergeCell ref="N3:O3"/>
    <mergeCell ref="P3:Q3"/>
    <mergeCell ref="R3:S3"/>
    <mergeCell ref="T3:U3"/>
    <mergeCell ref="R2:S2"/>
    <mergeCell ref="T2:U2"/>
    <mergeCell ref="V2:W2"/>
    <mergeCell ref="X2:Y2"/>
    <mergeCell ref="P4:Q4"/>
    <mergeCell ref="V3:W3"/>
    <mergeCell ref="X3:Y3"/>
    <mergeCell ref="Z3:AA3"/>
    <mergeCell ref="AB3:AC3"/>
    <mergeCell ref="F4:G4"/>
    <mergeCell ref="H4:I4"/>
    <mergeCell ref="J4:K4"/>
    <mergeCell ref="L4:M4"/>
    <mergeCell ref="N4:O4"/>
    <mergeCell ref="AD4:AE4"/>
    <mergeCell ref="AF4:AG4"/>
    <mergeCell ref="R4:S4"/>
    <mergeCell ref="T4:U4"/>
    <mergeCell ref="V4:W4"/>
    <mergeCell ref="X4:Y4"/>
    <mergeCell ref="Z4:AA4"/>
    <mergeCell ref="AB4:AC4"/>
  </mergeCells>
  <conditionalFormatting sqref="H17:M17 N6:O12 N14:O22 R9:AA11 R17:AA19 P20:AA21 N13:AA13 P12:AA12 P14:AA16 P6:AA8 AB12:AG16 AD6:AG9 AB7:AC8 F17 F18:M22 AD17:AG19 F6:M16 P22 R22:AA22 F23:AA26 AB20:AG26 AD11:AG11 AD10:AE10">
    <cfRule type="cellIs" dxfId="18" priority="14" operator="equal">
      <formula>90</formula>
    </cfRule>
  </conditionalFormatting>
  <conditionalFormatting sqref="G17">
    <cfRule type="cellIs" dxfId="17" priority="15" operator="equal">
      <formula>90</formula>
    </cfRule>
  </conditionalFormatting>
  <conditionalFormatting sqref="P9:Q11 P17:Q19">
    <cfRule type="cellIs" dxfId="16" priority="16" operator="equal">
      <formula>90</formula>
    </cfRule>
  </conditionalFormatting>
  <conditionalFormatting sqref="AB6:AC7 AB17:AC19 AB9:AC10">
    <cfRule type="cellIs" dxfId="15" priority="17" operator="equal">
      <formula>90</formula>
    </cfRule>
  </conditionalFormatting>
  <conditionalFormatting sqref="F3:AF3">
    <cfRule type="expression" dxfId="14" priority="11">
      <formula>F1=G1</formula>
    </cfRule>
    <cfRule type="expression" dxfId="13" priority="12">
      <formula>F1&lt;G1</formula>
    </cfRule>
    <cfRule type="expression" dxfId="12" priority="13">
      <formula>F1&gt;G1</formula>
    </cfRule>
  </conditionalFormatting>
  <conditionalFormatting sqref="Q22">
    <cfRule type="cellIs" dxfId="11" priority="10" operator="equal">
      <formula>90</formula>
    </cfRule>
  </conditionalFormatting>
  <conditionalFormatting sqref="AG3">
    <cfRule type="expression" dxfId="10" priority="18">
      <formula>AG1=#REF!</formula>
    </cfRule>
    <cfRule type="expression" dxfId="9" priority="19">
      <formula>AG1&lt;#REF!</formula>
    </cfRule>
    <cfRule type="expression" dxfId="8" priority="20">
      <formula>AG1&gt;#REF!</formula>
    </cfRule>
  </conditionalFormatting>
  <conditionalFormatting sqref="AB11:AC11">
    <cfRule type="cellIs" dxfId="7" priority="9" operator="equal">
      <formula>90</formula>
    </cfRule>
  </conditionalFormatting>
  <conditionalFormatting sqref="AF10:AG10">
    <cfRule type="cellIs" dxfId="6" priority="8" operator="equal">
      <formula>90</formula>
    </cfRule>
  </conditionalFormatting>
  <conditionalFormatting sqref="F29">
    <cfRule type="cellIs" dxfId="5" priority="7" operator="equal">
      <formula>90</formula>
    </cfRule>
  </conditionalFormatting>
  <conditionalFormatting sqref="F31">
    <cfRule type="cellIs" dxfId="4" priority="2" operator="equal">
      <formula>90</formula>
    </cfRule>
  </conditionalFormatting>
  <conditionalFormatting sqref="G29">
    <cfRule type="cellIs" dxfId="3" priority="6" operator="equal">
      <formula>90</formula>
    </cfRule>
  </conditionalFormatting>
  <conditionalFormatting sqref="H29">
    <cfRule type="cellIs" dxfId="2" priority="3" operator="equal">
      <formula>90</formula>
    </cfRule>
  </conditionalFormatting>
  <conditionalFormatting sqref="G30">
    <cfRule type="cellIs" dxfId="1" priority="5" operator="equal">
      <formula>90</formula>
    </cfRule>
  </conditionalFormatting>
  <conditionalFormatting sqref="F30">
    <cfRule type="cellIs" dxfId="0" priority="4" operator="equal">
      <formula>90</formula>
    </cfRule>
  </conditionalFormatting>
  <conditionalFormatting sqref="AI6:AJ16 AI18:AJ18 AI20:AJ23 AI25:AJ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{FBC1F62B-F1B0-4377-91BC-8F1766955ECA}</x14:id>
        </ext>
      </extLst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C1F62B-F1B0-4377-91BC-8F1766955E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AI6:AJ16 AI18:AJ18 AI20:AJ23 AI25:AJ26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Noah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2021-11-20T12:41:15Z</dcterms:created>
  <dcterms:modified xsi:type="dcterms:W3CDTF">2021-11-20T13:50:35Z</dcterms:modified>
</cp:coreProperties>
</file>