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F4573447-973C-4300-AFA1-DECEBB16DAF8}" xr6:coauthVersionLast="47" xr6:coauthVersionMax="47" xr10:uidLastSave="{00000000-0000-0000-0000-000000000000}"/>
  <bookViews>
    <workbookView xWindow="-108" yWindow="-108" windowWidth="23256" windowHeight="12576" xr2:uid="{233C0636-119F-48F1-83B0-29B5600645D7}"/>
  </bookViews>
  <sheets>
    <sheet name="Met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7" i="1" l="1"/>
  <c r="BG7" i="1"/>
  <c r="BF8" i="1"/>
  <c r="BG8" i="1"/>
  <c r="BF9" i="1"/>
  <c r="BG9" i="1"/>
  <c r="BF10" i="1"/>
  <c r="BG10" i="1"/>
  <c r="BF11" i="1"/>
  <c r="BG11" i="1"/>
  <c r="BF12" i="1"/>
  <c r="BG12" i="1"/>
  <c r="BF13" i="1"/>
  <c r="BG13" i="1"/>
  <c r="BF14" i="1"/>
  <c r="BG14" i="1"/>
  <c r="BF15" i="1"/>
  <c r="BG15" i="1"/>
  <c r="BF16" i="1"/>
  <c r="BG16" i="1"/>
  <c r="BF17" i="1"/>
  <c r="BG17" i="1"/>
  <c r="BF18" i="1"/>
  <c r="BG18" i="1"/>
  <c r="BF19" i="1"/>
  <c r="BG19" i="1"/>
  <c r="BF20" i="1"/>
  <c r="BG20" i="1"/>
  <c r="BF21" i="1"/>
  <c r="BG21" i="1"/>
  <c r="BF22" i="1"/>
  <c r="BG22" i="1"/>
  <c r="BF23" i="1"/>
  <c r="BG23" i="1"/>
  <c r="BF24" i="1"/>
  <c r="BG24" i="1"/>
  <c r="BF25" i="1"/>
  <c r="BG25" i="1"/>
  <c r="BF26" i="1"/>
  <c r="BG26" i="1"/>
  <c r="BF27" i="1"/>
  <c r="BG27" i="1"/>
  <c r="BF28" i="1"/>
  <c r="BG28" i="1"/>
  <c r="BF29" i="1"/>
  <c r="BG29" i="1"/>
  <c r="BF30" i="1"/>
  <c r="BG30" i="1"/>
  <c r="BG6" i="1"/>
  <c r="BF6" i="1"/>
  <c r="BD31" i="1"/>
  <c r="BB31" i="1"/>
  <c r="AZ31" i="1"/>
  <c r="AX31" i="1"/>
  <c r="AV31" i="1"/>
  <c r="AT31" i="1"/>
  <c r="AR31" i="1"/>
  <c r="AP31" i="1"/>
  <c r="AN31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BG31" i="1" l="1"/>
  <c r="BF31" i="1"/>
  <c r="BI26" i="1" s="1"/>
  <c r="BJ26" i="1" s="1"/>
  <c r="D31" i="1"/>
  <c r="BI11" i="1" l="1"/>
  <c r="BJ11" i="1" s="1"/>
  <c r="BI19" i="1"/>
  <c r="BJ19" i="1" s="1"/>
  <c r="BI27" i="1"/>
  <c r="BJ27" i="1" s="1"/>
  <c r="BI14" i="1"/>
  <c r="BJ14" i="1" s="1"/>
  <c r="BI22" i="1"/>
  <c r="BJ22" i="1" s="1"/>
  <c r="BI30" i="1"/>
  <c r="BJ30" i="1" s="1"/>
  <c r="BI17" i="1"/>
  <c r="BJ17" i="1" s="1"/>
  <c r="BI20" i="1"/>
  <c r="BJ20" i="1" s="1"/>
  <c r="BI13" i="1"/>
  <c r="BJ13" i="1" s="1"/>
  <c r="BI21" i="1"/>
  <c r="BJ21" i="1" s="1"/>
  <c r="BI29" i="1"/>
  <c r="BJ29" i="1" s="1"/>
  <c r="BI8" i="1"/>
  <c r="BJ8" i="1" s="1"/>
  <c r="BI16" i="1"/>
  <c r="BJ16" i="1" s="1"/>
  <c r="BI24" i="1"/>
  <c r="BJ24" i="1" s="1"/>
  <c r="BI9" i="1"/>
  <c r="BJ9" i="1" s="1"/>
  <c r="BI25" i="1"/>
  <c r="BJ25" i="1" s="1"/>
  <c r="BI12" i="1"/>
  <c r="BJ12" i="1" s="1"/>
  <c r="BI28" i="1"/>
  <c r="BJ28" i="1" s="1"/>
  <c r="BI7" i="1"/>
  <c r="BJ7" i="1" s="1"/>
  <c r="BI15" i="1"/>
  <c r="BJ15" i="1" s="1"/>
  <c r="BI23" i="1"/>
  <c r="BJ23" i="1" s="1"/>
  <c r="BI6" i="1"/>
  <c r="BJ6" i="1" s="1"/>
  <c r="BI10" i="1"/>
  <c r="BJ10" i="1" s="1"/>
  <c r="BI18" i="1"/>
  <c r="BJ18" i="1" s="1"/>
  <c r="D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tc={3392CD9D-4AE9-45F5-BB76-8A610998E393}</author>
    <author>tc={7DD8B3B0-AB83-4E36-8DEC-778ACFAB459F}</author>
  </authors>
  <commentList>
    <comment ref="D31" authorId="0" shapeId="0" xr:uid="{3392CD9D-4AE9-45F5-BB76-8A610998E39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32" authorId="1" shapeId="0" xr:uid="{7DD8B3B0-AB83-4E36-8DEC-778ACFAB459F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<sst xmlns="http://schemas.openxmlformats.org/spreadsheetml/2006/main" count="119" uniqueCount="57">
  <si>
    <t>Datums</t>
  </si>
  <si>
    <t>Rezultāts</t>
  </si>
  <si>
    <t>Pretinieks</t>
  </si>
  <si>
    <t>Lie</t>
  </si>
  <si>
    <t>Spa</t>
  </si>
  <si>
    <t>Dau</t>
  </si>
  <si>
    <t>Rig</t>
  </si>
  <si>
    <t>RFS</t>
  </si>
  <si>
    <t>Val</t>
  </si>
  <si>
    <t>Noa</t>
  </si>
  <si>
    <t>Spēlētājs</t>
  </si>
  <si>
    <t>Valsts</t>
  </si>
  <si>
    <t>Dz. gads</t>
  </si>
  <si>
    <t>Vec.</t>
  </si>
  <si>
    <t>Poz</t>
  </si>
  <si>
    <t>SL</t>
  </si>
  <si>
    <t>GV</t>
  </si>
  <si>
    <t>Birka</t>
  </si>
  <si>
    <t>Latvija</t>
  </si>
  <si>
    <t>A</t>
  </si>
  <si>
    <t>Beks</t>
  </si>
  <si>
    <t>V</t>
  </si>
  <si>
    <t>Vapne</t>
  </si>
  <si>
    <t>P</t>
  </si>
  <si>
    <t>Čudars</t>
  </si>
  <si>
    <t>Uldriķis</t>
  </si>
  <si>
    <t>Korotkovs</t>
  </si>
  <si>
    <t>Novikovs</t>
  </si>
  <si>
    <t>Ozoliņš</t>
  </si>
  <si>
    <t>Musā</t>
  </si>
  <si>
    <t>Gana</t>
  </si>
  <si>
    <t>Grīnbergs</t>
  </si>
  <si>
    <t>Lūsiņš</t>
  </si>
  <si>
    <t>U</t>
  </si>
  <si>
    <t>Fedorovičs</t>
  </si>
  <si>
    <t>Muritala</t>
  </si>
  <si>
    <t>Nigērija</t>
  </si>
  <si>
    <t>Gomi</t>
  </si>
  <si>
    <t>Japāna</t>
  </si>
  <si>
    <t>Puzirevskis</t>
  </si>
  <si>
    <t>Kirkils</t>
  </si>
  <si>
    <t>Vientiess</t>
  </si>
  <si>
    <t>Zelenkovs</t>
  </si>
  <si>
    <t>Kļuškins</t>
  </si>
  <si>
    <t>Melnis</t>
  </si>
  <si>
    <t>A.Sorokins</t>
  </si>
  <si>
    <t>Tālbergs</t>
  </si>
  <si>
    <t>Parfjonovs</t>
  </si>
  <si>
    <t>Strods</t>
  </si>
  <si>
    <t>Rēķis</t>
  </si>
  <si>
    <t>Vidēji (visi)</t>
  </si>
  <si>
    <t>A/P</t>
  </si>
  <si>
    <t>Vidēji (prop.)</t>
  </si>
  <si>
    <t>-</t>
  </si>
  <si>
    <t>uz maiņu</t>
  </si>
  <si>
    <t>savos vārtos</t>
  </si>
  <si>
    <t>diskvalifikācija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</si>
</sst>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\-mmm"/>
    <numFmt numFmtId="166" formatCode="h:mm"/>
    <numFmt numFmtId="167" formatCode="0.0"/>
  </numFmts>
  <fonts count="9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trike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FFFF00"/>
        <bgColor rgb="FFEFEF00"/>
      </patternFill>
    </fill>
    <fill>
      <patternFill patternType="solid">
        <fgColor rgb="FFFFFF00"/>
        <bgColor indexed="64"/>
      </patternFill>
    </fill>
    <fill>
      <patternFill patternType="lightGrid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A9D18E"/>
      </patternFill>
    </fill>
    <fill>
      <patternFill patternType="solid">
        <fgColor rgb="FFF8CBAD"/>
        <bgColor rgb="FFFFC7CE"/>
      </patternFill>
    </fill>
    <fill>
      <patternFill patternType="gray06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5" fontId="2" fillId="2" borderId="2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/>
    <xf numFmtId="166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9" xfId="0" applyFont="1" applyBorder="1" applyAlignment="1">
      <alignment horizontal="center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64" fontId="1" fillId="0" borderId="0" xfId="0" applyNumberFormat="1" applyFont="1"/>
    <xf numFmtId="0" fontId="1" fillId="0" borderId="11" xfId="0" applyFont="1" applyBorder="1"/>
    <xf numFmtId="0" fontId="1" fillId="0" borderId="3" xfId="0" applyFont="1" applyBorder="1" applyAlignment="1">
      <alignment horizontal="center"/>
    </xf>
    <xf numFmtId="164" fontId="1" fillId="0" borderId="11" xfId="0" applyNumberFormat="1" applyFont="1" applyBorder="1"/>
    <xf numFmtId="1" fontId="1" fillId="0" borderId="3" xfId="0" applyNumberFormat="1" applyFont="1" applyBorder="1"/>
    <xf numFmtId="0" fontId="1" fillId="11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7" fillId="0" borderId="0" xfId="0" applyFont="1"/>
    <xf numFmtId="167" fontId="7" fillId="0" borderId="0" xfId="0" applyNumberFormat="1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11" borderId="13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Parasts" xfId="0" builtinId="0"/>
  </cellStyles>
  <dxfs count="4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ACCAB21B-832E-49BA-97F0-610271E4B4F5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1" dT="2021-11-19T12:14:33.80" personId="{ACCAB21B-832E-49BA-97F0-610271E4B4F5}" id="{3392CD9D-4AE9-45F5-BB76-8A610998E393}">
    <text>Visu spēlētāju kopuma vidējais vecums sezonas beigās (neatkarīgi no tā, cik kurš minūtes nospēlējis)</text>
  </threadedComment>
  <threadedComment ref="D32" dT="2021-11-19T12:15:25.93" personId="{ACCAB21B-832E-49BA-97F0-610271E4B4F5}" id="{7DD8B3B0-AB83-4E36-8DEC-778ACFAB459F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16C3E-5E0C-42FF-950A-DB11C0483B09}">
  <sheetPr>
    <tabColor rgb="FF92D050"/>
  </sheetPr>
  <dimension ref="A1:AMA57"/>
  <sheetViews>
    <sheetView tabSelected="1" topLeftCell="A2" zoomScale="83" zoomScaleNormal="83" workbookViewId="0">
      <selection activeCell="A2" sqref="A2"/>
    </sheetView>
  </sheetViews>
  <sheetFormatPr defaultColWidth="0" defaultRowHeight="14.4" customHeight="1" zeroHeight="1" x14ac:dyDescent="0.3"/>
  <cols>
    <col min="1" max="1" width="10.33203125" style="5" customWidth="1"/>
    <col min="2" max="2" width="9.109375" style="4" bestFit="1" customWidth="1"/>
    <col min="3" max="3" width="11.77734375" style="5" bestFit="1" customWidth="1"/>
    <col min="4" max="4" width="4.77734375" style="4" bestFit="1" customWidth="1"/>
    <col min="5" max="5" width="4.109375" style="5" customWidth="1"/>
    <col min="6" max="57" width="3.5546875" style="4" customWidth="1"/>
    <col min="58" max="59" width="5.77734375" style="4" customWidth="1"/>
    <col min="60" max="60" width="3.33203125" style="4" customWidth="1"/>
    <col min="61" max="61" width="4.5546875" style="4" hidden="1"/>
    <col min="62" max="62" width="4.5546875" style="5" hidden="1"/>
    <col min="63" max="1012" width="9.109375" style="5" hidden="1"/>
    <col min="1013" max="1013" width="2.109375" style="5" hidden="1"/>
    <col min="1014" max="1014" width="9.109375" hidden="1"/>
    <col min="1015" max="1015" width="2.109375" hidden="1"/>
    <col min="1016" max="16384" width="8.88671875" hidden="1"/>
  </cols>
  <sheetData>
    <row r="1" spans="1:62" ht="15" hidden="1" customHeight="1" x14ac:dyDescent="0.3">
      <c r="A1" s="1"/>
      <c r="B1" s="2">
        <v>44506</v>
      </c>
      <c r="C1" s="1"/>
      <c r="D1" s="3"/>
      <c r="E1" s="1"/>
      <c r="F1" s="4">
        <f>SUMIFS(G6:G32,G6:G32,"&gt;0")</f>
        <v>1</v>
      </c>
      <c r="G1" s="4">
        <f>-SUMIFS(G6:G32,G6:G32,"&lt;0")</f>
        <v>4</v>
      </c>
      <c r="H1" s="4">
        <f>SUMIFS(I6:I32,I6:I32,"&gt;0")</f>
        <v>0</v>
      </c>
      <c r="I1" s="4">
        <f>-SUMIFS(I6:I32,I6:I32,"&lt;0")</f>
        <v>1</v>
      </c>
      <c r="J1" s="4">
        <f>SUMIFS(K6:K32,K6:K32,"&gt;0")</f>
        <v>2</v>
      </c>
      <c r="K1" s="4">
        <f>-SUMIFS(K6:K32,K6:K32,"&lt;0")</f>
        <v>3</v>
      </c>
      <c r="L1" s="4">
        <f>SUMIFS(M6:M32,M6:M32,"&gt;0")</f>
        <v>1</v>
      </c>
      <c r="M1" s="4">
        <f>-SUMIFS(M6:M32,M6:M32,"&lt;0")</f>
        <v>1</v>
      </c>
      <c r="N1" s="4">
        <f>SUMIFS(O6:O32,O6:O32,"&gt;0")</f>
        <v>3</v>
      </c>
      <c r="O1" s="4">
        <f>-SUMIFS(O6:O32,O6:O32,"&lt;0")</f>
        <v>3</v>
      </c>
      <c r="P1" s="4">
        <f>SUMIFS(Q6:Q32,Q6:Q32,"&gt;0")</f>
        <v>1</v>
      </c>
      <c r="Q1" s="4">
        <f>-SUMIFS(Q6:Q32,Q6:Q32,"&lt;0")</f>
        <v>1</v>
      </c>
      <c r="R1" s="4">
        <f>SUMIFS(S6:S32,S6:S32,"&gt;0")</f>
        <v>0</v>
      </c>
      <c r="S1" s="4">
        <f>-SUMIFS(S6:S32,S6:S32,"&lt;0")</f>
        <v>3</v>
      </c>
      <c r="T1" s="4">
        <f>SUMIFS(U6:U32,U6:U32,"&gt;0")</f>
        <v>2</v>
      </c>
      <c r="U1" s="4">
        <f>-SUMIFS(U6:U32,U6:U32,"&lt;0")</f>
        <v>0</v>
      </c>
      <c r="V1" s="4">
        <f>SUMIFS(W6:W32,W6:W32,"&gt;0")</f>
        <v>0</v>
      </c>
      <c r="W1" s="4">
        <f>-SUMIFS(W6:W32,W6:W32,"&lt;0")</f>
        <v>1</v>
      </c>
      <c r="X1" s="4">
        <f>SUMIFS(Y6:Y32,Y6:Y32,"&gt;0")</f>
        <v>3</v>
      </c>
      <c r="Y1" s="4">
        <f>-SUMIFS(Y6:Y32,Y6:Y32,"&lt;0")</f>
        <v>0</v>
      </c>
      <c r="Z1" s="4">
        <f>SUMIFS(AA6:AA32,AA6:AA32,"&gt;0")</f>
        <v>0</v>
      </c>
      <c r="AA1" s="4">
        <f>-SUMIFS(AA6:AA32,AA6:AA32,"&lt;0")</f>
        <v>3</v>
      </c>
      <c r="AB1" s="4">
        <f>SUMIFS(AC6:AC32,AC6:AC32,"&gt;0")</f>
        <v>0</v>
      </c>
      <c r="AC1" s="4">
        <f>-SUMIFS(AC6:AC32,AC6:AC32,"&lt;0")</f>
        <v>3</v>
      </c>
      <c r="AD1" s="4">
        <f>SUMIFS(AE6:AE32,AE6:AE32,"&gt;0")</f>
        <v>0</v>
      </c>
      <c r="AE1" s="4">
        <f>-SUMIFS(AE6:AE32,AE6:AE32,"&lt;0")</f>
        <v>2</v>
      </c>
      <c r="AF1" s="4">
        <f>SUMIFS(AG6:AG32,AG6:AG32,"&gt;0")</f>
        <v>0</v>
      </c>
      <c r="AG1" s="4">
        <f>-SUMIFS(AG6:AG32,AG6:AG32,"&lt;0")</f>
        <v>2</v>
      </c>
      <c r="AH1" s="4">
        <f>SUMIFS(AI6:AI32,AI6:AI32,"&gt;0")</f>
        <v>0</v>
      </c>
      <c r="AI1" s="4">
        <f>-SUMIFS(AI6:AI32,AI6:AI32,"&lt;0")</f>
        <v>3</v>
      </c>
      <c r="AJ1" s="4">
        <f>SUMIFS(AK6:AK32,AK6:AK32,"&gt;0")</f>
        <v>7</v>
      </c>
      <c r="AK1" s="4">
        <f>-SUMIFS(AK6:AK32,AK6:AK32,"&lt;0")</f>
        <v>0</v>
      </c>
      <c r="AL1" s="4">
        <f>SUMIFS(AM6:AM32,AM6:AM32,"&gt;0")</f>
        <v>1</v>
      </c>
      <c r="AM1" s="4">
        <f>-SUMIFS(AM6:AM32,AM6:AM32,"&lt;0")</f>
        <v>3</v>
      </c>
      <c r="AN1" s="4">
        <f>SUMIFS(AO6:AO32,AO6:AO32,"&gt;0")</f>
        <v>0</v>
      </c>
      <c r="AO1" s="4">
        <f>-SUMIFS(AO6:AO32,AO6:AO32,"&lt;0")</f>
        <v>1</v>
      </c>
      <c r="AP1" s="4">
        <f>SUMIFS(AQ6:AQ32,AQ6:AQ32,"&gt;0")</f>
        <v>1</v>
      </c>
      <c r="AQ1" s="4">
        <f>-SUMIFS(AQ6:AQ32,AQ6:AQ32,"&lt;0")</f>
        <v>4</v>
      </c>
      <c r="AR1" s="4">
        <f>SUMIFS(AS6:AS32,AS6:AS32,"&gt;0")</f>
        <v>0</v>
      </c>
      <c r="AS1" s="4">
        <f>-SUMIFS(AS6:AS32,AS6:AS32,"&lt;0")</f>
        <v>4</v>
      </c>
      <c r="AT1" s="4">
        <f>SUMIFS(AU6:AU32,AU6:AU32,"&gt;0")</f>
        <v>0</v>
      </c>
      <c r="AU1" s="4">
        <f>-SUMIFS(AU6:AU32,AU6:AU32,"&lt;0")</f>
        <v>3</v>
      </c>
      <c r="AV1" s="4">
        <f>SUMIFS(AW6:AW32,AW6:AW32,"&gt;0")</f>
        <v>0</v>
      </c>
      <c r="AW1" s="4">
        <f>-SUMIFS(AW6:AW32,AW6:AW32,"&lt;0")</f>
        <v>1</v>
      </c>
      <c r="AX1" s="4">
        <f>SUMIFS(AY6:AY32,AY6:AY32,"&gt;0")</f>
        <v>2</v>
      </c>
      <c r="AY1" s="4">
        <f>-SUMIFS(AY6:AY32,AY6:AY32,"&lt;0")</f>
        <v>2</v>
      </c>
      <c r="AZ1" s="4">
        <f>SUMIFS(BA6:BA32,BA6:BA32,"&gt;0")</f>
        <v>1</v>
      </c>
      <c r="BA1" s="4">
        <f>-SUMIFS(BA6:BA32,BA6:BA32,"&lt;0")</f>
        <v>1</v>
      </c>
      <c r="BB1" s="4">
        <f>SUMIFS(BC6:BC32,BC6:BC32,"&gt;0")</f>
        <v>2</v>
      </c>
      <c r="BC1" s="4">
        <f>-SUMIFS(BC6:BC32,BC6:BC32,"&lt;0")</f>
        <v>5</v>
      </c>
      <c r="BD1" s="4">
        <f>SUMIFS(BE6:BE32,BE6:BE32,"&gt;0")</f>
        <v>0</v>
      </c>
      <c r="BE1" s="4">
        <f>-SUMIFS(BE6:BE32,BE6:BE32,"&lt;0")</f>
        <v>1</v>
      </c>
    </row>
    <row r="2" spans="1:62" ht="15" customHeight="1" x14ac:dyDescent="0.3">
      <c r="A2" s="1" t="s">
        <v>0</v>
      </c>
      <c r="B2" s="6"/>
      <c r="C2" s="7"/>
      <c r="D2" s="8"/>
      <c r="E2" s="9"/>
      <c r="F2" s="10">
        <v>44268</v>
      </c>
      <c r="G2" s="10"/>
      <c r="H2" s="10">
        <v>44275</v>
      </c>
      <c r="I2" s="10"/>
      <c r="J2" s="11">
        <v>44289</v>
      </c>
      <c r="K2" s="11"/>
      <c r="L2" s="11">
        <v>44296</v>
      </c>
      <c r="M2" s="11"/>
      <c r="N2" s="11">
        <v>44304</v>
      </c>
      <c r="O2" s="11"/>
      <c r="P2" s="11">
        <v>44310</v>
      </c>
      <c r="Q2" s="11"/>
      <c r="R2" s="10">
        <v>44321</v>
      </c>
      <c r="S2" s="10"/>
      <c r="T2" s="10">
        <v>44325</v>
      </c>
      <c r="U2" s="10"/>
      <c r="V2" s="10">
        <v>44335</v>
      </c>
      <c r="W2" s="10"/>
      <c r="X2" s="10">
        <v>44340</v>
      </c>
      <c r="Y2" s="10"/>
      <c r="Z2" s="10">
        <v>44344</v>
      </c>
      <c r="AA2" s="10"/>
      <c r="AB2" s="10">
        <v>44360</v>
      </c>
      <c r="AC2" s="10"/>
      <c r="AD2" s="10">
        <v>44364</v>
      </c>
      <c r="AE2" s="10"/>
      <c r="AF2" s="10">
        <v>44373</v>
      </c>
      <c r="AG2" s="10"/>
      <c r="AH2" s="10">
        <v>44381</v>
      </c>
      <c r="AI2" s="10"/>
      <c r="AJ2" s="10">
        <v>44390</v>
      </c>
      <c r="AK2" s="10"/>
      <c r="AL2" s="10">
        <v>44394</v>
      </c>
      <c r="AM2" s="10"/>
      <c r="AN2" s="10">
        <v>44402</v>
      </c>
      <c r="AO2" s="10"/>
      <c r="AP2" s="10">
        <v>44409</v>
      </c>
      <c r="AQ2" s="10"/>
      <c r="AR2" s="10">
        <v>44424</v>
      </c>
      <c r="AS2" s="10"/>
      <c r="AT2" s="12">
        <v>44451</v>
      </c>
      <c r="AU2" s="12"/>
      <c r="AV2" s="12">
        <v>44465</v>
      </c>
      <c r="AW2" s="12"/>
      <c r="AX2" s="10">
        <v>44471</v>
      </c>
      <c r="AY2" s="10"/>
      <c r="AZ2" s="10">
        <v>44486</v>
      </c>
      <c r="BA2" s="10"/>
      <c r="BB2" s="10">
        <v>44489</v>
      </c>
      <c r="BC2" s="10"/>
      <c r="BD2" s="12">
        <v>44500</v>
      </c>
      <c r="BE2" s="12"/>
    </row>
    <row r="3" spans="1:62" s="20" customFormat="1" ht="20.25" customHeight="1" x14ac:dyDescent="0.35">
      <c r="A3" s="13" t="s">
        <v>1</v>
      </c>
      <c r="B3" s="14"/>
      <c r="C3" s="15"/>
      <c r="D3" s="16"/>
      <c r="E3" s="17"/>
      <c r="F3" s="18" t="str">
        <f>IF(COUNT(F6:G30)=0, "", SUMIFS(G6:G30,G6:G30,"&gt;0")&amp;":"&amp;-SUMIFS(G6:G30,G6:G30,"&lt;0"))</f>
        <v>1:4</v>
      </c>
      <c r="G3" s="18"/>
      <c r="H3" s="18" t="str">
        <f>IF(COUNT(H6:I30)=0, "", SUMIFS(I6:I30,I6:I30,"&gt;0")&amp;":"&amp;-SUMIFS(I6:I30,I6:I30,"&lt;0"))</f>
        <v>0:1</v>
      </c>
      <c r="I3" s="18"/>
      <c r="J3" s="18" t="str">
        <f>IF(COUNT(J6:K30)=0, "", SUMIFS(K6:K30,K6:K30,"&gt;0")&amp;":"&amp;-SUMIFS(K6:K30,K6:K30,"&lt;0"))</f>
        <v>2:3</v>
      </c>
      <c r="K3" s="18"/>
      <c r="L3" s="18" t="str">
        <f>IF(COUNT(L6:M30)=0, "", SUMIFS(M6:M30,M6:M30,"&gt;0")&amp;":"&amp;-SUMIFS(M6:M30,M6:M30,"&lt;0"))</f>
        <v>1:1</v>
      </c>
      <c r="M3" s="18"/>
      <c r="N3" s="18" t="str">
        <f>IF(COUNT(N6:O30)=0, "", SUMIFS(O6:O30,O6:O30,"&gt;0")&amp;":"&amp;-SUMIFS(O6:O30,O6:O30,"&lt;0"))</f>
        <v>3:3</v>
      </c>
      <c r="O3" s="18"/>
      <c r="P3" s="18" t="str">
        <f>IF(COUNT(P6:Q30)=0, "", SUMIFS(Q6:Q30,Q6:Q30,"&gt;0")&amp;":"&amp;-SUMIFS(Q6:Q30,Q6:Q30,"&lt;0"))</f>
        <v>1:1</v>
      </c>
      <c r="Q3" s="18"/>
      <c r="R3" s="18" t="str">
        <f>IF(COUNT(R6:S30)=0, "", SUMIFS(S6:S30,S6:S30,"&gt;0")&amp;":"&amp;-SUMIFS(S6:S30,S6:S30,"&lt;0"))</f>
        <v>0:3</v>
      </c>
      <c r="S3" s="18"/>
      <c r="T3" s="18" t="str">
        <f>IF(COUNT(T6:U30)=0, "", SUMIFS(U6:U30,U6:U30,"&gt;0")&amp;":"&amp;-SUMIFS(U6:U30,U6:U30,"&lt;0"))</f>
        <v>2:0</v>
      </c>
      <c r="U3" s="18"/>
      <c r="V3" s="18" t="str">
        <f>IF(COUNT(V6:W30)=0, "", SUMIFS(W6:W30,W6:W30,"&gt;0")&amp;":"&amp;-SUMIFS(W6:W30,W6:W30,"&lt;0"))</f>
        <v>0:1</v>
      </c>
      <c r="W3" s="18"/>
      <c r="X3" s="18" t="str">
        <f>IF(COUNT(X6:Y30)=0, "", SUMIFS(Y6:Y30,Y6:Y30,"&gt;0")&amp;":"&amp;-SUMIFS(Y6:Y30,Y6:Y30,"&lt;0"))</f>
        <v>3:0</v>
      </c>
      <c r="Y3" s="18"/>
      <c r="Z3" s="18" t="str">
        <f>IF(COUNT(Z6:AA30)=0, "", SUMIFS(AA6:AA30,AA6:AA30,"&gt;0")&amp;":"&amp;-SUMIFS(AA6:AA30,AA6:AA30,"&lt;0"))</f>
        <v>0:3</v>
      </c>
      <c r="AA3" s="18"/>
      <c r="AB3" s="18" t="str">
        <f>IF(COUNT(AB6:AC30)=0, "", SUMIFS(AC6:AC30,AC6:AC30,"&gt;0")&amp;":"&amp;-SUMIFS(AC6:AC30,AC6:AC30,"&lt;0"))</f>
        <v>0:3</v>
      </c>
      <c r="AC3" s="18"/>
      <c r="AD3" s="18" t="str">
        <f>IF(COUNT(AD6:AE30)=0, "", SUMIFS(AE6:AE30,AE6:AE30,"&gt;0")&amp;":"&amp;-SUMIFS(AE6:AE30,AE6:AE30,"&lt;0"))</f>
        <v>0:2</v>
      </c>
      <c r="AE3" s="18"/>
      <c r="AF3" s="18" t="str">
        <f>IF(COUNT(AF6:AG30)=0, "", SUMIFS(AG6:AG30,AG6:AG30,"&gt;0")&amp;":"&amp;-SUMIFS(AG6:AG30,AG6:AG30,"&lt;0"))</f>
        <v>0:2</v>
      </c>
      <c r="AG3" s="18"/>
      <c r="AH3" s="18" t="str">
        <f>IF(COUNT(AH6:AI30)=0, "", SUMIFS(AI6:AI30,AI6:AI30,"&gt;0")&amp;":"&amp;-SUMIFS(AI6:AI30,AI6:AI30,"&lt;0"))</f>
        <v>0:3</v>
      </c>
      <c r="AI3" s="18"/>
      <c r="AJ3" s="18" t="str">
        <f>IF(COUNT(AJ6:AK30)=0, "", SUMIFS(AK6:AK30,AK6:AK30,"&gt;0")&amp;":"&amp;-SUMIFS(AK6:AK30,AK6:AK30,"&lt;0"))</f>
        <v>7:0</v>
      </c>
      <c r="AK3" s="18"/>
      <c r="AL3" s="18" t="str">
        <f>IF(COUNT(AL6:AM30)=0, "", SUMIFS(AM6:AM30,AM6:AM30,"&gt;0")&amp;":"&amp;-SUMIFS(AM6:AM30,AM6:AM30,"&lt;0"))</f>
        <v>1:3</v>
      </c>
      <c r="AM3" s="18"/>
      <c r="AN3" s="18" t="str">
        <f>IF(COUNT(AN6:AO30)=0, "", SUMIFS(AO6:AO30,AO6:AO30,"&gt;0")&amp;":"&amp;-SUMIFS(AO6:AO30,AO6:AO30,"&lt;0"))</f>
        <v>0:1</v>
      </c>
      <c r="AO3" s="18"/>
      <c r="AP3" s="18" t="str">
        <f>IF(COUNT(AP6:AQ30)=0, "", SUMIFS(AQ6:AQ30,AQ6:AQ30,"&gt;0")&amp;":"&amp;-SUMIFS(AQ6:AQ30,AQ6:AQ30,"&lt;0"))</f>
        <v>1:4</v>
      </c>
      <c r="AQ3" s="18"/>
      <c r="AR3" s="18" t="str">
        <f>IF(COUNT(AR6:AS30)=0, "", SUMIFS(AS6:AS30,AS6:AS30,"&gt;0")&amp;":"&amp;-SUMIFS(AS6:AS30,AS6:AS30,"&lt;0"))</f>
        <v>0:4</v>
      </c>
      <c r="AS3" s="18"/>
      <c r="AT3" s="18" t="str">
        <f>IF(COUNT(AT6:AU30)=0, "", SUMIFS(AU6:AU30,AU6:AU30,"&gt;0")&amp;":"&amp;-SUMIFS(AU6:AU30,AU6:AU30,"&lt;0"))</f>
        <v>0:3</v>
      </c>
      <c r="AU3" s="18"/>
      <c r="AV3" s="18" t="str">
        <f>IF(COUNT(AV6:AW30)=0, "", SUMIFS(AW6:AW30,AW6:AW30,"&gt;0")&amp;":"&amp;-SUMIFS(AW6:AW30,AW6:AW30,"&lt;0"))</f>
        <v>0:1</v>
      </c>
      <c r="AW3" s="18"/>
      <c r="AX3" s="18" t="str">
        <f>IF(COUNT(AX6:AY30)=0, "", SUMIFS(AY6:AY30,AY6:AY30,"&gt;0")&amp;":"&amp;-SUMIFS(AY6:AY30,AY6:AY30,"&lt;0"))</f>
        <v>2:2</v>
      </c>
      <c r="AY3" s="18"/>
      <c r="AZ3" s="18" t="str">
        <f>IF(COUNT(AZ6:BA30)=0, "", SUMIFS(BA6:BA30,BA6:BA30,"&gt;0")&amp;":"&amp;-SUMIFS(BA6:BA30,BA6:BA30,"&lt;0"))</f>
        <v>1:1</v>
      </c>
      <c r="BA3" s="18"/>
      <c r="BB3" s="18" t="str">
        <f>IF(COUNT(BB6:BC30)=0, "", SUMIFS(BC6:BC30,BC6:BC30,"&gt;0")&amp;":"&amp;-SUMIFS(BC6:BC30,BC6:BC30,"&lt;0"))</f>
        <v>2:5</v>
      </c>
      <c r="BC3" s="18"/>
      <c r="BD3" s="18" t="str">
        <f>IF(COUNT(BD6:BE30)=0, "", SUMIFS(BE6:BE30,BE6:BE30,"&gt;0")&amp;":"&amp;-SUMIFS(BE6:BE30,BE6:BE30,"&lt;0"))</f>
        <v>0:1</v>
      </c>
      <c r="BE3" s="18"/>
      <c r="BF3" s="19"/>
      <c r="BG3" s="19"/>
      <c r="BH3" s="19"/>
      <c r="BI3" s="19"/>
    </row>
    <row r="4" spans="1:62" ht="13.95" customHeight="1" x14ac:dyDescent="0.3">
      <c r="A4" s="21" t="s">
        <v>2</v>
      </c>
      <c r="B4" s="22"/>
      <c r="C4" s="23"/>
      <c r="D4" s="24"/>
      <c r="E4" s="23"/>
      <c r="F4" s="25" t="s">
        <v>3</v>
      </c>
      <c r="G4" s="25"/>
      <c r="H4" s="25" t="s">
        <v>4</v>
      </c>
      <c r="I4" s="25"/>
      <c r="J4" s="25" t="s">
        <v>5</v>
      </c>
      <c r="K4" s="25"/>
      <c r="L4" s="25" t="s">
        <v>6</v>
      </c>
      <c r="M4" s="25"/>
      <c r="N4" s="25" t="s">
        <v>7</v>
      </c>
      <c r="O4" s="25"/>
      <c r="P4" s="25" t="s">
        <v>8</v>
      </c>
      <c r="Q4" s="25"/>
      <c r="R4" s="25" t="s">
        <v>3</v>
      </c>
      <c r="S4" s="25"/>
      <c r="T4" s="25" t="s">
        <v>4</v>
      </c>
      <c r="U4" s="25"/>
      <c r="V4" s="25" t="s">
        <v>5</v>
      </c>
      <c r="W4" s="25"/>
      <c r="X4" s="25" t="s">
        <v>9</v>
      </c>
      <c r="Y4" s="25"/>
      <c r="Z4" s="25" t="s">
        <v>6</v>
      </c>
      <c r="AA4" s="25"/>
      <c r="AB4" s="25" t="s">
        <v>7</v>
      </c>
      <c r="AC4" s="25"/>
      <c r="AD4" s="25" t="s">
        <v>8</v>
      </c>
      <c r="AE4" s="25"/>
      <c r="AF4" s="25" t="s">
        <v>3</v>
      </c>
      <c r="AG4" s="25"/>
      <c r="AH4" s="25" t="s">
        <v>4</v>
      </c>
      <c r="AI4" s="25"/>
      <c r="AJ4" s="25" t="s">
        <v>9</v>
      </c>
      <c r="AK4" s="25"/>
      <c r="AL4" s="25" t="s">
        <v>5</v>
      </c>
      <c r="AM4" s="25"/>
      <c r="AN4" s="25" t="s">
        <v>6</v>
      </c>
      <c r="AO4" s="25"/>
      <c r="AP4" s="25" t="s">
        <v>7</v>
      </c>
      <c r="AQ4" s="25"/>
      <c r="AR4" s="25" t="s">
        <v>8</v>
      </c>
      <c r="AS4" s="25"/>
      <c r="AT4" s="26" t="s">
        <v>3</v>
      </c>
      <c r="AU4" s="26"/>
      <c r="AV4" s="26" t="s">
        <v>4</v>
      </c>
      <c r="AW4" s="26"/>
      <c r="AX4" s="26" t="s">
        <v>5</v>
      </c>
      <c r="AY4" s="26"/>
      <c r="AZ4" s="26" t="s">
        <v>6</v>
      </c>
      <c r="BA4" s="26"/>
      <c r="BB4" s="26" t="s">
        <v>7</v>
      </c>
      <c r="BC4" s="26"/>
      <c r="BD4" s="26" t="s">
        <v>8</v>
      </c>
      <c r="BE4" s="26"/>
    </row>
    <row r="5" spans="1:62" s="31" customFormat="1" ht="13.8" x14ac:dyDescent="0.25">
      <c r="A5" s="27" t="s">
        <v>10</v>
      </c>
      <c r="B5" s="28" t="s">
        <v>11</v>
      </c>
      <c r="C5" s="28" t="s">
        <v>12</v>
      </c>
      <c r="D5" s="29" t="s">
        <v>13</v>
      </c>
      <c r="E5" s="28" t="s">
        <v>14</v>
      </c>
      <c r="F5" s="28">
        <v>1</v>
      </c>
      <c r="G5" s="28">
        <v>1</v>
      </c>
      <c r="H5" s="28">
        <v>2</v>
      </c>
      <c r="I5" s="28">
        <v>2</v>
      </c>
      <c r="J5" s="28">
        <v>3</v>
      </c>
      <c r="K5" s="28">
        <v>3</v>
      </c>
      <c r="L5" s="29">
        <v>4</v>
      </c>
      <c r="M5" s="28">
        <v>4</v>
      </c>
      <c r="N5" s="29">
        <v>5</v>
      </c>
      <c r="O5" s="28">
        <v>5</v>
      </c>
      <c r="P5" s="29">
        <v>6</v>
      </c>
      <c r="Q5" s="28">
        <v>6</v>
      </c>
      <c r="R5" s="29">
        <v>7</v>
      </c>
      <c r="S5" s="28">
        <v>7</v>
      </c>
      <c r="T5" s="29">
        <v>8</v>
      </c>
      <c r="U5" s="28">
        <v>8</v>
      </c>
      <c r="V5" s="29">
        <v>9</v>
      </c>
      <c r="W5" s="28">
        <v>9</v>
      </c>
      <c r="X5" s="29">
        <v>10</v>
      </c>
      <c r="Y5" s="28">
        <v>10</v>
      </c>
      <c r="Z5" s="29">
        <v>11</v>
      </c>
      <c r="AA5" s="28">
        <v>11</v>
      </c>
      <c r="AB5" s="29">
        <v>12</v>
      </c>
      <c r="AC5" s="28">
        <v>12</v>
      </c>
      <c r="AD5" s="29">
        <v>13</v>
      </c>
      <c r="AE5" s="28">
        <v>13</v>
      </c>
      <c r="AF5" s="29">
        <v>14</v>
      </c>
      <c r="AG5" s="28">
        <v>14</v>
      </c>
      <c r="AH5" s="29">
        <v>15</v>
      </c>
      <c r="AI5" s="28">
        <v>15</v>
      </c>
      <c r="AJ5" s="29">
        <v>16</v>
      </c>
      <c r="AK5" s="28">
        <v>16</v>
      </c>
      <c r="AL5" s="29">
        <v>17</v>
      </c>
      <c r="AM5" s="28">
        <v>17</v>
      </c>
      <c r="AN5" s="29">
        <v>18</v>
      </c>
      <c r="AO5" s="28">
        <v>18</v>
      </c>
      <c r="AP5" s="29">
        <v>19</v>
      </c>
      <c r="AQ5" s="28">
        <v>19</v>
      </c>
      <c r="AR5" s="29">
        <v>20</v>
      </c>
      <c r="AS5" s="28">
        <v>20</v>
      </c>
      <c r="AT5" s="29">
        <v>21</v>
      </c>
      <c r="AU5" s="28">
        <v>21</v>
      </c>
      <c r="AV5" s="29">
        <v>22</v>
      </c>
      <c r="AW5" s="28">
        <v>22</v>
      </c>
      <c r="AX5" s="29">
        <v>23</v>
      </c>
      <c r="AY5" s="28">
        <v>23</v>
      </c>
      <c r="AZ5" s="29">
        <v>24</v>
      </c>
      <c r="BA5" s="28">
        <v>24</v>
      </c>
      <c r="BB5" s="29">
        <v>25</v>
      </c>
      <c r="BC5" s="28">
        <v>25</v>
      </c>
      <c r="BD5" s="29">
        <v>26</v>
      </c>
      <c r="BE5" s="28">
        <v>26</v>
      </c>
      <c r="BF5" s="28" t="s">
        <v>15</v>
      </c>
      <c r="BG5" s="28" t="s">
        <v>16</v>
      </c>
      <c r="BH5" s="80"/>
      <c r="BI5" s="30"/>
    </row>
    <row r="6" spans="1:62" x14ac:dyDescent="0.3">
      <c r="A6" s="5" t="s">
        <v>17</v>
      </c>
      <c r="B6" s="32" t="s">
        <v>18</v>
      </c>
      <c r="C6" s="33">
        <v>36641</v>
      </c>
      <c r="D6" s="34">
        <f t="shared" ref="D6:D30" si="0">YEARFRAC(C6,$B$1)</f>
        <v>21.530555555555555</v>
      </c>
      <c r="E6" s="42" t="s">
        <v>51</v>
      </c>
      <c r="F6" s="4">
        <v>90</v>
      </c>
      <c r="G6" s="35"/>
      <c r="H6" s="4">
        <v>90</v>
      </c>
      <c r="I6" s="35"/>
      <c r="J6" s="4">
        <v>90</v>
      </c>
      <c r="K6" s="35"/>
      <c r="L6" s="4">
        <v>90</v>
      </c>
      <c r="M6" s="36"/>
      <c r="N6" s="4">
        <v>90</v>
      </c>
      <c r="O6" s="35">
        <v>1</v>
      </c>
      <c r="P6" s="4">
        <v>90</v>
      </c>
      <c r="Q6" s="35"/>
      <c r="R6" s="4">
        <v>90</v>
      </c>
      <c r="S6" s="35"/>
      <c r="T6" s="4">
        <v>90</v>
      </c>
      <c r="U6" s="35"/>
      <c r="V6" s="4">
        <v>90</v>
      </c>
      <c r="W6" s="35"/>
      <c r="X6" s="4">
        <v>90</v>
      </c>
      <c r="Y6" s="37"/>
      <c r="Z6" s="4">
        <v>90</v>
      </c>
      <c r="AA6" s="37"/>
      <c r="AB6" s="4">
        <v>90</v>
      </c>
      <c r="AC6" s="35"/>
      <c r="AD6" s="4">
        <v>90</v>
      </c>
      <c r="AE6" s="35"/>
      <c r="AF6" s="38">
        <v>90</v>
      </c>
      <c r="AG6" s="35"/>
      <c r="AH6" s="4">
        <v>90</v>
      </c>
      <c r="AI6" s="37"/>
      <c r="AJ6" s="39"/>
      <c r="AK6" s="40"/>
      <c r="AL6" s="4">
        <v>90</v>
      </c>
      <c r="AM6" s="35"/>
      <c r="AN6" s="4">
        <v>90</v>
      </c>
      <c r="AO6" s="35"/>
      <c r="AP6" s="38">
        <v>90</v>
      </c>
      <c r="AQ6" s="35"/>
      <c r="AR6" s="38">
        <v>90</v>
      </c>
      <c r="AS6" s="35"/>
      <c r="AT6" s="4">
        <v>90</v>
      </c>
      <c r="AU6" s="35"/>
      <c r="AV6" s="4">
        <v>90</v>
      </c>
      <c r="AW6" s="35"/>
      <c r="AX6" s="4">
        <v>90</v>
      </c>
      <c r="AY6" s="35">
        <v>1</v>
      </c>
      <c r="AZ6" s="4">
        <v>90</v>
      </c>
      <c r="BA6" s="35"/>
      <c r="BB6" s="4">
        <v>90</v>
      </c>
      <c r="BC6" s="35">
        <v>1</v>
      </c>
      <c r="BD6" s="41">
        <v>45</v>
      </c>
      <c r="BE6" s="35"/>
      <c r="BF6" s="78">
        <f>+F6+H6+J6+L6+N6+P6+R6+T6+V6+X6+AH6+Z6+AB6+AD6+AN6+AR6+AF6+AJ6+AL6+AP6+AT6+AV6+AX6+AZ6+BB6+BD6</f>
        <v>2205</v>
      </c>
      <c r="BG6" s="78">
        <f>+G6+I6+K6+M6+O6+Q6+S6+U6+W6+Y6+AI6+AA6+AC6+AE6+AO6+AS6+AG6+AK6+AM6+AQ6+AU6+AW6+AY6+BA6+BC6+BE6</f>
        <v>3</v>
      </c>
      <c r="BH6" s="81"/>
      <c r="BI6" s="67">
        <f>BF6/$BF$31</f>
        <v>8.5837745250700717E-2</v>
      </c>
      <c r="BJ6" s="66">
        <f>D6*BI6</f>
        <v>1.8481343428838368</v>
      </c>
    </row>
    <row r="7" spans="1:62" x14ac:dyDescent="0.3">
      <c r="A7" s="5" t="s">
        <v>20</v>
      </c>
      <c r="B7" s="42" t="s">
        <v>18</v>
      </c>
      <c r="C7" s="33">
        <v>37561</v>
      </c>
      <c r="D7" s="34">
        <f t="shared" si="0"/>
        <v>19.013888888888889</v>
      </c>
      <c r="E7" s="42" t="s">
        <v>21</v>
      </c>
      <c r="F7" s="4">
        <v>90</v>
      </c>
      <c r="G7" s="35">
        <v>-4</v>
      </c>
      <c r="H7" s="4">
        <v>90</v>
      </c>
      <c r="I7" s="35">
        <v>-1</v>
      </c>
      <c r="J7" s="4">
        <v>90</v>
      </c>
      <c r="K7" s="35">
        <v>-3</v>
      </c>
      <c r="M7" s="35"/>
      <c r="O7" s="35"/>
      <c r="P7" s="4">
        <v>90</v>
      </c>
      <c r="Q7" s="35">
        <v>-1</v>
      </c>
      <c r="R7" s="4">
        <v>90</v>
      </c>
      <c r="S7" s="35">
        <v>-3</v>
      </c>
      <c r="T7" s="4">
        <v>90</v>
      </c>
      <c r="U7" s="35"/>
      <c r="V7" s="4">
        <v>90</v>
      </c>
      <c r="W7" s="35">
        <v>-1</v>
      </c>
      <c r="X7" s="4">
        <v>90</v>
      </c>
      <c r="Y7" s="37"/>
      <c r="Z7" s="4">
        <v>90</v>
      </c>
      <c r="AA7" s="35">
        <v>-3</v>
      </c>
      <c r="AB7" s="4">
        <v>90</v>
      </c>
      <c r="AC7" s="35">
        <v>-3</v>
      </c>
      <c r="AD7" s="4">
        <v>90</v>
      </c>
      <c r="AE7" s="35">
        <v>-2</v>
      </c>
      <c r="AF7" s="38">
        <v>90</v>
      </c>
      <c r="AG7" s="35">
        <v>-2</v>
      </c>
      <c r="AH7" s="4">
        <v>90</v>
      </c>
      <c r="AI7" s="35">
        <v>-3</v>
      </c>
      <c r="AJ7" s="43">
        <v>45</v>
      </c>
      <c r="AK7" s="35"/>
      <c r="AL7" s="4">
        <v>90</v>
      </c>
      <c r="AM7" s="35">
        <v>-3</v>
      </c>
      <c r="AN7" s="4">
        <v>90</v>
      </c>
      <c r="AO7" s="35">
        <v>-1</v>
      </c>
      <c r="AP7" s="38">
        <v>90</v>
      </c>
      <c r="AQ7" s="35">
        <v>-4</v>
      </c>
      <c r="AR7" s="38">
        <v>90</v>
      </c>
      <c r="AS7" s="35">
        <v>-4</v>
      </c>
      <c r="AT7" s="4">
        <v>90</v>
      </c>
      <c r="AU7" s="35">
        <v>-3</v>
      </c>
      <c r="AV7" s="4">
        <v>90</v>
      </c>
      <c r="AW7" s="35">
        <v>-1</v>
      </c>
      <c r="AX7" s="4">
        <v>90</v>
      </c>
      <c r="AY7" s="35">
        <v>-2</v>
      </c>
      <c r="AZ7" s="4">
        <v>90</v>
      </c>
      <c r="BA7" s="35">
        <v>-1</v>
      </c>
      <c r="BB7" s="44">
        <v>79</v>
      </c>
      <c r="BC7" s="35">
        <v>-5</v>
      </c>
      <c r="BD7" s="4">
        <v>90</v>
      </c>
      <c r="BE7" s="35">
        <v>-1</v>
      </c>
      <c r="BF7" s="78">
        <f t="shared" ref="BF7:BF30" si="1">+F7+H7+J7+L7+N7+P7+R7+T7+V7+X7+AH7+Z7+AB7+AD7+AN7+AR7+AF7+AJ7+AL7+AP7+AT7+AV7+AX7+AZ7+BB7+BD7</f>
        <v>2104</v>
      </c>
      <c r="BG7" s="78">
        <f t="shared" ref="BG7:BG30" si="2">+G7+I7+K7+M7+O7+Q7+S7+U7+W7+Y7+AI7+AA7+AC7+AE7+AO7+AS7+AG7+AK7+AM7+AQ7+AU7+AW7+AY7+BA7+BC7+BE7</f>
        <v>-51</v>
      </c>
      <c r="BH7" s="81"/>
      <c r="BI7" s="67">
        <f t="shared" ref="BI7:BI30" si="3">BF7/$BF$31</f>
        <v>8.1905948302709433E-2</v>
      </c>
      <c r="BJ7" s="66">
        <f t="shared" ref="BJ7:BJ30" si="4">D7*BI7</f>
        <v>1.5573506003667947</v>
      </c>
    </row>
    <row r="8" spans="1:62" x14ac:dyDescent="0.3">
      <c r="A8" s="5" t="s">
        <v>22</v>
      </c>
      <c r="B8" s="42" t="s">
        <v>18</v>
      </c>
      <c r="C8" s="33">
        <v>37864</v>
      </c>
      <c r="D8" s="34">
        <f t="shared" si="0"/>
        <v>18.183333333333334</v>
      </c>
      <c r="E8" s="42" t="s">
        <v>23</v>
      </c>
      <c r="F8" s="4">
        <v>90</v>
      </c>
      <c r="G8" s="35"/>
      <c r="H8" s="4">
        <v>90</v>
      </c>
      <c r="I8" s="35"/>
      <c r="J8" s="45">
        <v>58</v>
      </c>
      <c r="K8" s="35"/>
      <c r="M8" s="35"/>
      <c r="N8" s="46">
        <v>22</v>
      </c>
      <c r="O8" s="36"/>
      <c r="P8" s="46">
        <v>33</v>
      </c>
      <c r="Q8" s="35">
        <v>1</v>
      </c>
      <c r="R8" s="46">
        <v>29</v>
      </c>
      <c r="S8" s="35"/>
      <c r="T8" s="44">
        <v>64</v>
      </c>
      <c r="U8" s="35"/>
      <c r="V8" s="4">
        <v>90</v>
      </c>
      <c r="W8" s="37"/>
      <c r="X8" s="4">
        <v>90</v>
      </c>
      <c r="Y8" s="35"/>
      <c r="Z8" s="4">
        <v>90</v>
      </c>
      <c r="AA8" s="35"/>
      <c r="AB8" s="4">
        <v>90</v>
      </c>
      <c r="AC8" s="35"/>
      <c r="AD8" s="4">
        <v>90</v>
      </c>
      <c r="AE8" s="37"/>
      <c r="AF8" s="38">
        <v>90</v>
      </c>
      <c r="AG8" s="35"/>
      <c r="AH8" s="4">
        <v>90</v>
      </c>
      <c r="AI8" s="35"/>
      <c r="AJ8" s="43">
        <v>45</v>
      </c>
      <c r="AK8" s="35">
        <v>2</v>
      </c>
      <c r="AL8" s="4">
        <v>90</v>
      </c>
      <c r="AM8" s="35">
        <v>1</v>
      </c>
      <c r="AN8" s="4">
        <v>90</v>
      </c>
      <c r="AO8" s="35"/>
      <c r="AP8" s="38">
        <v>90</v>
      </c>
      <c r="AQ8" s="35">
        <v>1</v>
      </c>
      <c r="AR8" s="38">
        <v>90</v>
      </c>
      <c r="AS8" s="35"/>
      <c r="AT8" s="4">
        <v>90</v>
      </c>
      <c r="AU8" s="35"/>
      <c r="AV8" s="4">
        <v>90</v>
      </c>
      <c r="AW8" s="35"/>
      <c r="AX8" s="4">
        <v>90</v>
      </c>
      <c r="AY8" s="35">
        <v>1</v>
      </c>
      <c r="AZ8" s="4">
        <v>90</v>
      </c>
      <c r="BA8" s="35"/>
      <c r="BB8" s="4">
        <v>90</v>
      </c>
      <c r="BC8" s="35"/>
      <c r="BD8" s="4">
        <v>90</v>
      </c>
      <c r="BE8" s="35"/>
      <c r="BF8" s="78">
        <f t="shared" si="1"/>
        <v>1961</v>
      </c>
      <c r="BG8" s="78">
        <f t="shared" si="2"/>
        <v>6</v>
      </c>
      <c r="BH8" s="81"/>
      <c r="BI8" s="67">
        <f t="shared" si="3"/>
        <v>7.6339146683276238E-2</v>
      </c>
      <c r="BJ8" s="66">
        <f t="shared" si="4"/>
        <v>1.3881001505242396</v>
      </c>
    </row>
    <row r="9" spans="1:62" x14ac:dyDescent="0.3">
      <c r="A9" s="5" t="s">
        <v>24</v>
      </c>
      <c r="B9" s="42" t="s">
        <v>18</v>
      </c>
      <c r="C9" s="33">
        <v>36406</v>
      </c>
      <c r="D9" s="34">
        <f t="shared" si="0"/>
        <v>22.175000000000001</v>
      </c>
      <c r="E9" s="42" t="s">
        <v>23</v>
      </c>
      <c r="F9" s="4">
        <v>90</v>
      </c>
      <c r="G9" s="35"/>
      <c r="H9" s="45">
        <v>78</v>
      </c>
      <c r="I9" s="35"/>
      <c r="J9" s="4">
        <v>90</v>
      </c>
      <c r="K9" s="35"/>
      <c r="L9" s="4">
        <v>90</v>
      </c>
      <c r="M9" s="36"/>
      <c r="N9" s="4">
        <v>90</v>
      </c>
      <c r="O9" s="35"/>
      <c r="P9" s="4">
        <v>90</v>
      </c>
      <c r="Q9" s="35"/>
      <c r="R9" s="4">
        <v>90</v>
      </c>
      <c r="S9" s="36"/>
      <c r="T9" s="4">
        <v>90</v>
      </c>
      <c r="U9" s="37"/>
      <c r="V9" s="4">
        <v>90</v>
      </c>
      <c r="W9" s="35"/>
      <c r="X9" s="4">
        <v>90</v>
      </c>
      <c r="Y9" s="35"/>
      <c r="Z9" s="44">
        <v>89</v>
      </c>
      <c r="AA9" s="37"/>
      <c r="AB9" s="39"/>
      <c r="AC9" s="40"/>
      <c r="AD9" s="4">
        <v>90</v>
      </c>
      <c r="AE9" s="37"/>
      <c r="AF9" s="38">
        <v>90</v>
      </c>
      <c r="AG9" s="35"/>
      <c r="AH9" s="4">
        <v>90</v>
      </c>
      <c r="AI9" s="35"/>
      <c r="AJ9" s="43">
        <v>57</v>
      </c>
      <c r="AK9" s="35"/>
      <c r="AL9" s="4">
        <v>90</v>
      </c>
      <c r="AM9" s="35"/>
      <c r="AN9" s="4">
        <v>90</v>
      </c>
      <c r="AO9" s="35"/>
      <c r="AP9" s="38">
        <v>90</v>
      </c>
      <c r="AQ9" s="37"/>
      <c r="AR9" s="43">
        <v>62</v>
      </c>
      <c r="AS9" s="35"/>
      <c r="AT9" s="4">
        <v>90</v>
      </c>
      <c r="AU9" s="37"/>
      <c r="AV9" s="39"/>
      <c r="AW9" s="40"/>
      <c r="AX9" s="4">
        <v>90</v>
      </c>
      <c r="AY9" s="37"/>
      <c r="AZ9" s="41">
        <v>26</v>
      </c>
      <c r="BA9" s="35"/>
      <c r="BB9" s="41">
        <v>23</v>
      </c>
      <c r="BC9" s="35"/>
      <c r="BD9" s="4">
        <v>90</v>
      </c>
      <c r="BE9" s="35"/>
      <c r="BF9" s="78">
        <f t="shared" si="1"/>
        <v>1955</v>
      </c>
      <c r="BG9" s="78">
        <f t="shared" si="2"/>
        <v>0</v>
      </c>
      <c r="BH9" s="81"/>
      <c r="BI9" s="67">
        <f t="shared" si="3"/>
        <v>7.6105574587355965E-2</v>
      </c>
      <c r="BJ9" s="66">
        <f t="shared" si="4"/>
        <v>1.6876411164746186</v>
      </c>
    </row>
    <row r="10" spans="1:62" x14ac:dyDescent="0.3">
      <c r="A10" s="5" t="s">
        <v>25</v>
      </c>
      <c r="B10" s="42" t="s">
        <v>18</v>
      </c>
      <c r="C10" s="33">
        <v>36920</v>
      </c>
      <c r="D10" s="34">
        <f t="shared" si="0"/>
        <v>20.769444444444446</v>
      </c>
      <c r="E10" s="42" t="s">
        <v>19</v>
      </c>
      <c r="F10" s="4">
        <v>90</v>
      </c>
      <c r="G10" s="47"/>
      <c r="H10" s="4">
        <v>90</v>
      </c>
      <c r="I10" s="36"/>
      <c r="J10" s="4">
        <v>90</v>
      </c>
      <c r="K10" s="35"/>
      <c r="L10" s="4">
        <v>90</v>
      </c>
      <c r="M10" s="35"/>
      <c r="N10" s="4">
        <v>90</v>
      </c>
      <c r="O10" s="35"/>
      <c r="P10" s="4">
        <v>90</v>
      </c>
      <c r="Q10" s="35"/>
      <c r="R10" s="4">
        <v>90</v>
      </c>
      <c r="S10" s="35"/>
      <c r="T10" s="4">
        <v>90</v>
      </c>
      <c r="U10" s="35"/>
      <c r="V10" s="4">
        <v>90</v>
      </c>
      <c r="W10" s="35"/>
      <c r="Y10" s="35"/>
      <c r="Z10" s="4">
        <v>90</v>
      </c>
      <c r="AA10" s="35"/>
      <c r="AB10" s="4">
        <v>90</v>
      </c>
      <c r="AC10" s="35"/>
      <c r="AD10" s="4">
        <v>90</v>
      </c>
      <c r="AE10" s="35"/>
      <c r="AF10" s="43">
        <v>72</v>
      </c>
      <c r="AG10" s="35"/>
      <c r="AH10" s="41">
        <v>7</v>
      </c>
      <c r="AI10" s="35"/>
      <c r="AJ10" s="48">
        <v>45</v>
      </c>
      <c r="AK10" s="35"/>
      <c r="AL10" s="44">
        <v>54</v>
      </c>
      <c r="AM10" s="35"/>
      <c r="AO10" s="35"/>
      <c r="AP10" s="48">
        <v>45</v>
      </c>
      <c r="AQ10" s="35"/>
      <c r="AR10" s="38"/>
      <c r="AS10" s="35"/>
      <c r="AT10" s="4">
        <v>90</v>
      </c>
      <c r="AU10" s="35"/>
      <c r="AV10" s="4">
        <v>90</v>
      </c>
      <c r="AW10" s="35"/>
      <c r="AX10" s="4">
        <v>90</v>
      </c>
      <c r="AY10" s="35"/>
      <c r="AZ10" s="4">
        <v>90</v>
      </c>
      <c r="BA10" s="37"/>
      <c r="BB10" s="4">
        <v>90</v>
      </c>
      <c r="BC10" s="35"/>
      <c r="BD10" s="4">
        <v>90</v>
      </c>
      <c r="BE10" s="35"/>
      <c r="BF10" s="78">
        <f t="shared" si="1"/>
        <v>1843</v>
      </c>
      <c r="BG10" s="78">
        <f t="shared" si="2"/>
        <v>0</v>
      </c>
      <c r="BH10" s="81"/>
      <c r="BI10" s="67">
        <f t="shared" si="3"/>
        <v>7.174556213017752E-2</v>
      </c>
      <c r="BJ10" s="66">
        <f t="shared" si="4"/>
        <v>1.4901154667981593</v>
      </c>
    </row>
    <row r="11" spans="1:62" x14ac:dyDescent="0.3">
      <c r="A11" s="5" t="s">
        <v>26</v>
      </c>
      <c r="B11" s="42" t="s">
        <v>18</v>
      </c>
      <c r="C11" s="33">
        <v>36670</v>
      </c>
      <c r="D11" s="34">
        <f t="shared" si="0"/>
        <v>21.45</v>
      </c>
      <c r="E11" s="42" t="s">
        <v>19</v>
      </c>
      <c r="G11" s="35"/>
      <c r="I11" s="35"/>
      <c r="J11" s="4">
        <v>90</v>
      </c>
      <c r="K11" s="35"/>
      <c r="L11" s="4">
        <v>90</v>
      </c>
      <c r="M11" s="47"/>
      <c r="N11" s="4">
        <v>90</v>
      </c>
      <c r="O11" s="36">
        <v>1</v>
      </c>
      <c r="P11" s="4">
        <v>90</v>
      </c>
      <c r="Q11" s="35"/>
      <c r="R11" s="4">
        <v>90</v>
      </c>
      <c r="S11" s="35"/>
      <c r="T11" s="4">
        <v>90</v>
      </c>
      <c r="U11" s="37"/>
      <c r="V11" s="4">
        <v>90</v>
      </c>
      <c r="W11" s="37"/>
      <c r="X11" s="4">
        <v>90</v>
      </c>
      <c r="Y11" s="35">
        <v>1</v>
      </c>
      <c r="Z11" s="44">
        <v>38</v>
      </c>
      <c r="AA11" s="49"/>
      <c r="AB11" s="39"/>
      <c r="AC11" s="40"/>
      <c r="AD11" s="39"/>
      <c r="AE11" s="40"/>
      <c r="AF11" s="38">
        <v>90</v>
      </c>
      <c r="AG11" s="35"/>
      <c r="AH11" s="4">
        <v>90</v>
      </c>
      <c r="AI11" s="35"/>
      <c r="AJ11" s="38">
        <v>90</v>
      </c>
      <c r="AK11" s="35">
        <v>1</v>
      </c>
      <c r="AL11" s="4">
        <v>90</v>
      </c>
      <c r="AM11" s="35"/>
      <c r="AN11" s="4">
        <v>90</v>
      </c>
      <c r="AO11" s="35"/>
      <c r="AP11" s="38">
        <v>90</v>
      </c>
      <c r="AQ11" s="35"/>
      <c r="AR11" s="38">
        <v>90</v>
      </c>
      <c r="AS11" s="35"/>
      <c r="AT11" s="4">
        <v>90</v>
      </c>
      <c r="AU11" s="35"/>
      <c r="AV11" s="4">
        <v>90</v>
      </c>
      <c r="AW11" s="35"/>
      <c r="AX11" s="4">
        <v>90</v>
      </c>
      <c r="AY11" s="35"/>
      <c r="AZ11" s="4">
        <v>90</v>
      </c>
      <c r="BA11" s="35"/>
      <c r="BB11" s="4">
        <v>90</v>
      </c>
      <c r="BC11" s="35">
        <v>1</v>
      </c>
      <c r="BE11" s="35"/>
      <c r="BF11" s="78">
        <f t="shared" si="1"/>
        <v>1838</v>
      </c>
      <c r="BG11" s="78">
        <f t="shared" si="2"/>
        <v>4</v>
      </c>
      <c r="BH11" s="81"/>
      <c r="BI11" s="67">
        <f t="shared" si="3"/>
        <v>7.1550918716910619E-2</v>
      </c>
      <c r="BJ11" s="66">
        <f t="shared" si="4"/>
        <v>1.5347672064777327</v>
      </c>
    </row>
    <row r="12" spans="1:62" x14ac:dyDescent="0.3">
      <c r="A12" s="5" t="s">
        <v>27</v>
      </c>
      <c r="B12" s="42" t="s">
        <v>18</v>
      </c>
      <c r="C12" s="33">
        <v>37661</v>
      </c>
      <c r="D12" s="34">
        <f t="shared" si="0"/>
        <v>18.741666666666667</v>
      </c>
      <c r="E12" s="42" t="s">
        <v>51</v>
      </c>
      <c r="F12" s="4">
        <v>90</v>
      </c>
      <c r="G12" s="35"/>
      <c r="H12" s="4">
        <v>90</v>
      </c>
      <c r="I12" s="36"/>
      <c r="J12" s="46">
        <v>45</v>
      </c>
      <c r="K12" s="35"/>
      <c r="L12" s="4">
        <v>90</v>
      </c>
      <c r="M12" s="36"/>
      <c r="N12" s="4">
        <v>90</v>
      </c>
      <c r="O12" s="35"/>
      <c r="P12" s="45">
        <v>45</v>
      </c>
      <c r="Q12" s="35"/>
      <c r="R12" s="4">
        <v>90</v>
      </c>
      <c r="S12" s="36"/>
      <c r="T12" s="44">
        <v>79</v>
      </c>
      <c r="U12" s="35"/>
      <c r="V12" s="4">
        <v>90</v>
      </c>
      <c r="W12" s="35"/>
      <c r="X12" s="44">
        <v>83</v>
      </c>
      <c r="Y12" s="35"/>
      <c r="Z12" s="41">
        <v>45</v>
      </c>
      <c r="AA12" s="35"/>
      <c r="AB12" s="4">
        <v>90</v>
      </c>
      <c r="AC12" s="35"/>
      <c r="AD12" s="4">
        <v>90</v>
      </c>
      <c r="AE12" s="35"/>
      <c r="AF12" s="38"/>
      <c r="AG12" s="35"/>
      <c r="AH12" s="44">
        <v>83</v>
      </c>
      <c r="AI12" s="37"/>
      <c r="AJ12" s="39"/>
      <c r="AK12" s="40"/>
      <c r="AL12" s="4">
        <v>90</v>
      </c>
      <c r="AM12" s="35"/>
      <c r="AN12" s="4">
        <v>90</v>
      </c>
      <c r="AO12" s="35"/>
      <c r="AP12" s="43">
        <v>81</v>
      </c>
      <c r="AQ12" s="35"/>
      <c r="AR12" s="38">
        <v>90</v>
      </c>
      <c r="AS12" s="35"/>
      <c r="AT12" s="4">
        <v>90</v>
      </c>
      <c r="AU12" s="37"/>
      <c r="AV12" s="4">
        <v>90</v>
      </c>
      <c r="AW12" s="37"/>
      <c r="AX12" s="44">
        <v>72</v>
      </c>
      <c r="AY12" s="37"/>
      <c r="AZ12" s="39"/>
      <c r="BA12" s="40"/>
      <c r="BB12" s="44">
        <v>45</v>
      </c>
      <c r="BC12" s="35"/>
      <c r="BD12" s="44">
        <v>86</v>
      </c>
      <c r="BE12" s="37"/>
      <c r="BF12" s="78">
        <f t="shared" si="1"/>
        <v>1834</v>
      </c>
      <c r="BG12" s="78">
        <f t="shared" si="2"/>
        <v>0</v>
      </c>
      <c r="BH12" s="81"/>
      <c r="BI12" s="67">
        <f t="shared" si="3"/>
        <v>7.1395203986297104E-2</v>
      </c>
      <c r="BJ12" s="66">
        <f t="shared" si="4"/>
        <v>1.3380651147098517</v>
      </c>
    </row>
    <row r="13" spans="1:62" s="5" customFormat="1" ht="13.8" x14ac:dyDescent="0.25">
      <c r="A13" s="5" t="s">
        <v>28</v>
      </c>
      <c r="B13" s="42" t="s">
        <v>18</v>
      </c>
      <c r="C13" s="33">
        <v>37042</v>
      </c>
      <c r="D13" s="34">
        <f t="shared" si="0"/>
        <v>20.433333333333334</v>
      </c>
      <c r="E13" s="42" t="s">
        <v>23</v>
      </c>
      <c r="F13" s="4"/>
      <c r="G13" s="4"/>
      <c r="H13" s="38">
        <v>90</v>
      </c>
      <c r="I13" s="4"/>
      <c r="J13" s="38">
        <v>90</v>
      </c>
      <c r="K13" s="50"/>
      <c r="L13" s="51">
        <v>45</v>
      </c>
      <c r="M13" s="4"/>
      <c r="N13" s="52">
        <v>68</v>
      </c>
      <c r="O13" s="50"/>
      <c r="P13" s="52">
        <v>80</v>
      </c>
      <c r="Q13" s="4"/>
      <c r="R13" s="38">
        <v>90</v>
      </c>
      <c r="S13" s="4"/>
      <c r="T13" s="38">
        <v>90</v>
      </c>
      <c r="U13" s="4"/>
      <c r="V13" s="38">
        <v>90</v>
      </c>
      <c r="W13" s="4"/>
      <c r="X13" s="38"/>
      <c r="Y13" s="4"/>
      <c r="Z13" s="43">
        <v>66</v>
      </c>
      <c r="AA13" s="4"/>
      <c r="AB13" s="38">
        <v>90</v>
      </c>
      <c r="AC13" s="4"/>
      <c r="AD13" s="43">
        <v>78</v>
      </c>
      <c r="AE13" s="35"/>
      <c r="AF13" s="38">
        <v>90</v>
      </c>
      <c r="AG13" s="37"/>
      <c r="AH13" s="43">
        <v>83</v>
      </c>
      <c r="AI13" s="4"/>
      <c r="AJ13" s="43">
        <v>45</v>
      </c>
      <c r="AK13" s="35"/>
      <c r="AL13" s="44">
        <v>68</v>
      </c>
      <c r="AM13" s="35"/>
      <c r="AN13" s="38">
        <v>90</v>
      </c>
      <c r="AO13" s="4"/>
      <c r="AP13" s="43">
        <v>45</v>
      </c>
      <c r="AQ13" s="35"/>
      <c r="AR13" s="48">
        <v>45</v>
      </c>
      <c r="AS13" s="37"/>
      <c r="AT13" s="39"/>
      <c r="AU13" s="40"/>
      <c r="AV13" s="4">
        <v>90</v>
      </c>
      <c r="AW13" s="35"/>
      <c r="AX13" s="44">
        <v>81</v>
      </c>
      <c r="AY13" s="35"/>
      <c r="AZ13" s="44">
        <v>64</v>
      </c>
      <c r="BA13" s="35"/>
      <c r="BB13" s="4">
        <v>90</v>
      </c>
      <c r="BC13" s="37"/>
      <c r="BD13" s="43">
        <v>86</v>
      </c>
      <c r="BE13" s="37"/>
      <c r="BF13" s="78">
        <f t="shared" si="1"/>
        <v>1754</v>
      </c>
      <c r="BG13" s="78">
        <f t="shared" si="2"/>
        <v>0</v>
      </c>
      <c r="BH13" s="81"/>
      <c r="BI13" s="67">
        <f t="shared" si="3"/>
        <v>6.8280909374026783E-2</v>
      </c>
      <c r="BJ13" s="66">
        <f t="shared" si="4"/>
        <v>1.395206581542614</v>
      </c>
    </row>
    <row r="14" spans="1:62" x14ac:dyDescent="0.3">
      <c r="A14" s="5" t="s">
        <v>29</v>
      </c>
      <c r="B14" s="42" t="s">
        <v>30</v>
      </c>
      <c r="C14" s="33">
        <v>36406</v>
      </c>
      <c r="D14" s="34">
        <f t="shared" si="0"/>
        <v>22.175000000000001</v>
      </c>
      <c r="E14" s="42" t="s">
        <v>19</v>
      </c>
      <c r="G14" s="35"/>
      <c r="I14" s="35"/>
      <c r="K14" s="35"/>
      <c r="M14" s="35"/>
      <c r="O14" s="35"/>
      <c r="Q14" s="35"/>
      <c r="S14" s="35"/>
      <c r="T14" s="4">
        <v>90</v>
      </c>
      <c r="U14" s="35"/>
      <c r="V14" s="4">
        <v>90</v>
      </c>
      <c r="W14" s="37"/>
      <c r="X14" s="4">
        <v>90</v>
      </c>
      <c r="Y14" s="35"/>
      <c r="Z14" s="4">
        <v>90</v>
      </c>
      <c r="AA14" s="35"/>
      <c r="AB14" s="4">
        <v>90</v>
      </c>
      <c r="AC14" s="35"/>
      <c r="AD14" s="4">
        <v>90</v>
      </c>
      <c r="AE14" s="35"/>
      <c r="AF14" s="38">
        <v>90</v>
      </c>
      <c r="AG14" s="37"/>
      <c r="AH14" s="4">
        <v>90</v>
      </c>
      <c r="AI14" s="35"/>
      <c r="AJ14" s="38">
        <v>90</v>
      </c>
      <c r="AK14" s="35">
        <v>1</v>
      </c>
      <c r="AL14" s="4">
        <v>90</v>
      </c>
      <c r="AM14" s="35"/>
      <c r="AN14" s="4">
        <v>90</v>
      </c>
      <c r="AO14" s="35"/>
      <c r="AP14" s="38"/>
      <c r="AQ14" s="35"/>
      <c r="AR14" s="38">
        <v>90</v>
      </c>
      <c r="AS14" s="35"/>
      <c r="AT14" s="4">
        <v>90</v>
      </c>
      <c r="AU14" s="37"/>
      <c r="AV14" s="4">
        <v>90</v>
      </c>
      <c r="AW14" s="37"/>
      <c r="AX14" s="39"/>
      <c r="AY14" s="40"/>
      <c r="AZ14" s="4">
        <v>90</v>
      </c>
      <c r="BA14" s="35"/>
      <c r="BB14" s="4">
        <v>90</v>
      </c>
      <c r="BC14" s="35"/>
      <c r="BD14" s="4">
        <v>90</v>
      </c>
      <c r="BE14" s="35"/>
      <c r="BF14" s="78">
        <f t="shared" si="1"/>
        <v>1530</v>
      </c>
      <c r="BG14" s="78">
        <f t="shared" si="2"/>
        <v>1</v>
      </c>
      <c r="BH14" s="81"/>
      <c r="BI14" s="67">
        <f t="shared" si="3"/>
        <v>5.9560884459669887E-2</v>
      </c>
      <c r="BJ14" s="66">
        <f t="shared" si="4"/>
        <v>1.3207626128931798</v>
      </c>
    </row>
    <row r="15" spans="1:62" x14ac:dyDescent="0.3">
      <c r="A15" s="5" t="s">
        <v>31</v>
      </c>
      <c r="B15" s="42" t="s">
        <v>18</v>
      </c>
      <c r="C15" s="33">
        <v>36219</v>
      </c>
      <c r="D15" s="34">
        <f t="shared" si="0"/>
        <v>22.683333333333334</v>
      </c>
      <c r="E15" s="42" t="s">
        <v>23</v>
      </c>
      <c r="G15" s="35"/>
      <c r="I15" s="35"/>
      <c r="K15" s="35"/>
      <c r="L15" s="45">
        <v>45</v>
      </c>
      <c r="M15" s="35"/>
      <c r="N15" s="45">
        <v>45</v>
      </c>
      <c r="O15" s="35"/>
      <c r="P15" s="46">
        <v>45</v>
      </c>
      <c r="Q15" s="35"/>
      <c r="S15" s="35"/>
      <c r="T15" s="44">
        <v>64</v>
      </c>
      <c r="U15" s="35"/>
      <c r="V15" s="44">
        <v>61</v>
      </c>
      <c r="W15" s="35"/>
      <c r="X15" s="44">
        <v>76</v>
      </c>
      <c r="Y15" s="35"/>
      <c r="Z15" s="44">
        <v>45</v>
      </c>
      <c r="AA15" s="35"/>
      <c r="AB15" s="44">
        <v>61</v>
      </c>
      <c r="AC15" s="37"/>
      <c r="AD15" s="41">
        <v>17</v>
      </c>
      <c r="AE15" s="35"/>
      <c r="AF15" s="38"/>
      <c r="AG15" s="35"/>
      <c r="AH15" s="4">
        <v>90</v>
      </c>
      <c r="AI15" s="35"/>
      <c r="AJ15" s="38">
        <v>90</v>
      </c>
      <c r="AK15" s="35"/>
      <c r="AL15" s="4">
        <v>90</v>
      </c>
      <c r="AM15" s="37"/>
      <c r="AN15" s="4">
        <v>90</v>
      </c>
      <c r="AO15" s="35"/>
      <c r="AP15" s="38">
        <v>90</v>
      </c>
      <c r="AQ15" s="35"/>
      <c r="AR15" s="43">
        <v>62</v>
      </c>
      <c r="AS15" s="35"/>
      <c r="AT15" s="44">
        <v>72</v>
      </c>
      <c r="AU15" s="35"/>
      <c r="AV15" s="44">
        <v>60</v>
      </c>
      <c r="AW15" s="37"/>
      <c r="AX15" s="44">
        <v>45</v>
      </c>
      <c r="AY15" s="35"/>
      <c r="AZ15" s="44">
        <v>45</v>
      </c>
      <c r="BA15" s="35"/>
      <c r="BC15" s="35"/>
      <c r="BD15" s="44">
        <v>60</v>
      </c>
      <c r="BE15" s="35"/>
      <c r="BF15" s="78">
        <f t="shared" si="1"/>
        <v>1253</v>
      </c>
      <c r="BG15" s="78">
        <f t="shared" si="2"/>
        <v>0</v>
      </c>
      <c r="BH15" s="81"/>
      <c r="BI15" s="67">
        <f t="shared" si="3"/>
        <v>4.8777639364683899E-2</v>
      </c>
      <c r="BJ15" s="66">
        <f t="shared" si="4"/>
        <v>1.1064394529222465</v>
      </c>
    </row>
    <row r="16" spans="1:62" s="5" customFormat="1" ht="13.8" x14ac:dyDescent="0.25">
      <c r="A16" s="5" t="s">
        <v>32</v>
      </c>
      <c r="B16" s="42" t="s">
        <v>18</v>
      </c>
      <c r="C16" s="33">
        <v>36655</v>
      </c>
      <c r="D16" s="34">
        <f t="shared" si="0"/>
        <v>21.491666666666667</v>
      </c>
      <c r="E16" s="42" t="s">
        <v>33</v>
      </c>
      <c r="F16" s="46">
        <v>45</v>
      </c>
      <c r="G16" s="4"/>
      <c r="H16" s="51">
        <v>32</v>
      </c>
      <c r="I16" s="4"/>
      <c r="J16" s="52">
        <v>45</v>
      </c>
      <c r="K16" s="4"/>
      <c r="L16" s="51">
        <v>30</v>
      </c>
      <c r="M16" s="50"/>
      <c r="N16" s="51">
        <v>9</v>
      </c>
      <c r="O16" s="4"/>
      <c r="P16" s="52">
        <v>45</v>
      </c>
      <c r="Q16" s="4"/>
      <c r="R16" s="51">
        <v>11</v>
      </c>
      <c r="S16" s="4"/>
      <c r="T16" s="48">
        <v>26</v>
      </c>
      <c r="U16" s="4"/>
      <c r="V16" s="48">
        <v>29</v>
      </c>
      <c r="W16" s="53"/>
      <c r="X16" s="48">
        <v>7</v>
      </c>
      <c r="Y16" s="4"/>
      <c r="Z16" s="48">
        <v>24</v>
      </c>
      <c r="AA16" s="53"/>
      <c r="AB16" s="43">
        <v>69</v>
      </c>
      <c r="AC16" s="4"/>
      <c r="AD16" s="43">
        <v>56</v>
      </c>
      <c r="AE16" s="35"/>
      <c r="AF16" s="38">
        <v>90</v>
      </c>
      <c r="AG16" s="35"/>
      <c r="AH16" s="43">
        <v>80</v>
      </c>
      <c r="AI16" s="4"/>
      <c r="AJ16" s="43">
        <v>45</v>
      </c>
      <c r="AK16" s="35"/>
      <c r="AL16" s="44">
        <v>76</v>
      </c>
      <c r="AM16" s="37"/>
      <c r="AN16" s="39"/>
      <c r="AO16" s="40"/>
      <c r="AP16" s="43">
        <v>45</v>
      </c>
      <c r="AQ16" s="35"/>
      <c r="AR16" s="38">
        <v>90</v>
      </c>
      <c r="AS16" s="37"/>
      <c r="AT16" s="4">
        <v>90</v>
      </c>
      <c r="AU16" s="37"/>
      <c r="AV16" s="44">
        <v>79</v>
      </c>
      <c r="AW16" s="37"/>
      <c r="AX16" s="39"/>
      <c r="AY16" s="40"/>
      <c r="AZ16" s="44">
        <v>69</v>
      </c>
      <c r="BA16" s="35"/>
      <c r="BB16" s="41">
        <v>45</v>
      </c>
      <c r="BC16" s="35"/>
      <c r="BD16" s="43">
        <v>60</v>
      </c>
      <c r="BE16" s="35"/>
      <c r="BF16" s="78">
        <f t="shared" si="1"/>
        <v>1197</v>
      </c>
      <c r="BG16" s="78">
        <f t="shared" si="2"/>
        <v>0</v>
      </c>
      <c r="BH16" s="81"/>
      <c r="BI16" s="67">
        <f t="shared" si="3"/>
        <v>4.6597633136094677E-2</v>
      </c>
      <c r="BJ16" s="66">
        <f t="shared" si="4"/>
        <v>1.001460798816568</v>
      </c>
    </row>
    <row r="17" spans="1:62" x14ac:dyDescent="0.3">
      <c r="A17" s="5" t="s">
        <v>34</v>
      </c>
      <c r="B17" s="42" t="s">
        <v>18</v>
      </c>
      <c r="C17" s="33">
        <v>37171</v>
      </c>
      <c r="D17" s="34">
        <f t="shared" si="0"/>
        <v>20.080555555555556</v>
      </c>
      <c r="E17" s="42" t="s">
        <v>19</v>
      </c>
      <c r="F17" s="4">
        <v>90</v>
      </c>
      <c r="G17" s="35"/>
      <c r="H17" s="4">
        <v>90</v>
      </c>
      <c r="I17" s="36"/>
      <c r="K17" s="35"/>
      <c r="L17" s="46">
        <v>25</v>
      </c>
      <c r="M17" s="35"/>
      <c r="N17" s="4">
        <v>90</v>
      </c>
      <c r="O17" s="35"/>
      <c r="P17" s="4">
        <v>90</v>
      </c>
      <c r="Q17" s="36"/>
      <c r="R17" s="45">
        <v>79</v>
      </c>
      <c r="S17" s="35"/>
      <c r="U17" s="35"/>
      <c r="W17" s="35"/>
      <c r="Y17" s="35"/>
      <c r="AA17" s="35"/>
      <c r="AB17" s="4">
        <v>90</v>
      </c>
      <c r="AC17" s="47"/>
      <c r="AE17" s="35"/>
      <c r="AF17" s="48">
        <v>32</v>
      </c>
      <c r="AG17" s="35"/>
      <c r="AH17" s="41">
        <v>10</v>
      </c>
      <c r="AI17" s="35"/>
      <c r="AJ17" s="38">
        <v>90</v>
      </c>
      <c r="AK17" s="35"/>
      <c r="AL17" s="41">
        <v>14</v>
      </c>
      <c r="AM17" s="35"/>
      <c r="AN17" s="4">
        <v>90</v>
      </c>
      <c r="AO17" s="35"/>
      <c r="AP17" s="43">
        <v>53</v>
      </c>
      <c r="AQ17" s="35"/>
      <c r="AR17" s="38">
        <v>90</v>
      </c>
      <c r="AS17" s="35"/>
      <c r="AU17" s="35"/>
      <c r="AW17" s="35"/>
      <c r="AX17" s="41">
        <v>9</v>
      </c>
      <c r="AY17" s="35"/>
      <c r="BA17" s="35"/>
      <c r="BB17" s="41">
        <v>45</v>
      </c>
      <c r="BC17" s="35"/>
      <c r="BE17" s="35"/>
      <c r="BF17" s="78">
        <f t="shared" si="1"/>
        <v>987</v>
      </c>
      <c r="BG17" s="78">
        <f t="shared" si="2"/>
        <v>0</v>
      </c>
      <c r="BH17" s="81"/>
      <c r="BI17" s="67">
        <f t="shared" si="3"/>
        <v>3.8422609778885085E-2</v>
      </c>
      <c r="BJ17" s="66">
        <f t="shared" si="4"/>
        <v>0.77154735025433407</v>
      </c>
    </row>
    <row r="18" spans="1:62" x14ac:dyDescent="0.3">
      <c r="A18" s="5" t="s">
        <v>35</v>
      </c>
      <c r="B18" s="42" t="s">
        <v>36</v>
      </c>
      <c r="C18" s="33">
        <v>36618</v>
      </c>
      <c r="D18" s="34">
        <f t="shared" si="0"/>
        <v>21.594444444444445</v>
      </c>
      <c r="E18" s="42" t="s">
        <v>33</v>
      </c>
      <c r="F18" s="45">
        <v>76</v>
      </c>
      <c r="G18" s="35">
        <v>1</v>
      </c>
      <c r="H18" s="4">
        <v>90</v>
      </c>
      <c r="I18" s="35"/>
      <c r="J18" s="4">
        <v>90</v>
      </c>
      <c r="K18" s="35">
        <v>2</v>
      </c>
      <c r="L18" s="4">
        <v>90</v>
      </c>
      <c r="M18" s="36">
        <v>1</v>
      </c>
      <c r="N18" s="4">
        <v>90</v>
      </c>
      <c r="O18" s="36">
        <v>1</v>
      </c>
      <c r="P18" s="4">
        <v>90</v>
      </c>
      <c r="Q18" s="36"/>
      <c r="R18" s="46">
        <v>45</v>
      </c>
      <c r="S18" s="35"/>
      <c r="T18" s="4">
        <v>90</v>
      </c>
      <c r="U18" s="37">
        <v>2</v>
      </c>
      <c r="V18" s="39"/>
      <c r="W18" s="40"/>
      <c r="X18" s="44">
        <v>83</v>
      </c>
      <c r="Y18" s="37">
        <v>2</v>
      </c>
      <c r="Z18" s="44">
        <v>89</v>
      </c>
      <c r="AA18" s="37"/>
      <c r="AB18" s="44">
        <v>81</v>
      </c>
      <c r="AC18" s="35"/>
      <c r="AE18" s="35"/>
      <c r="AF18" s="38"/>
      <c r="AG18" s="35"/>
      <c r="AI18" s="35"/>
      <c r="AJ18" s="38"/>
      <c r="AK18" s="35"/>
      <c r="AM18" s="35"/>
      <c r="AO18" s="35"/>
      <c r="AP18" s="38"/>
      <c r="AQ18" s="35"/>
      <c r="AR18" s="38"/>
      <c r="AS18" s="35"/>
      <c r="AU18" s="35"/>
      <c r="AW18" s="35"/>
      <c r="AY18" s="35"/>
      <c r="BA18" s="35"/>
      <c r="BC18" s="35"/>
      <c r="BE18" s="35"/>
      <c r="BF18" s="78">
        <f t="shared" si="1"/>
        <v>914</v>
      </c>
      <c r="BG18" s="78">
        <f t="shared" si="2"/>
        <v>9</v>
      </c>
      <c r="BH18" s="81"/>
      <c r="BI18" s="67">
        <f t="shared" si="3"/>
        <v>3.5580815945188415E-2</v>
      </c>
      <c r="BJ18" s="66">
        <f t="shared" si="4"/>
        <v>0.76834795321637428</v>
      </c>
    </row>
    <row r="19" spans="1:62" x14ac:dyDescent="0.3">
      <c r="A19" s="5" t="s">
        <v>37</v>
      </c>
      <c r="B19" s="42" t="s">
        <v>38</v>
      </c>
      <c r="C19" s="33">
        <v>37385</v>
      </c>
      <c r="D19" s="34">
        <f t="shared" si="0"/>
        <v>19.491666666666667</v>
      </c>
      <c r="E19" s="42" t="s">
        <v>23</v>
      </c>
      <c r="G19" s="35"/>
      <c r="H19" s="4">
        <v>90</v>
      </c>
      <c r="I19" s="35"/>
      <c r="J19" s="45">
        <v>76</v>
      </c>
      <c r="K19" s="35"/>
      <c r="L19" s="45">
        <v>60</v>
      </c>
      <c r="M19" s="35"/>
      <c r="N19" s="46">
        <v>45</v>
      </c>
      <c r="O19" s="36"/>
      <c r="Q19" s="35"/>
      <c r="R19" s="45">
        <v>45</v>
      </c>
      <c r="S19" s="35"/>
      <c r="U19" s="35"/>
      <c r="W19" s="35"/>
      <c r="X19" s="41">
        <v>27</v>
      </c>
      <c r="Y19" s="35"/>
      <c r="AA19" s="35"/>
      <c r="AB19" s="41">
        <v>29</v>
      </c>
      <c r="AC19" s="35"/>
      <c r="AD19" s="4">
        <v>90</v>
      </c>
      <c r="AE19" s="35"/>
      <c r="AF19" s="48">
        <v>45</v>
      </c>
      <c r="AG19" s="37"/>
      <c r="AH19" s="44">
        <v>45</v>
      </c>
      <c r="AI19" s="35"/>
      <c r="AJ19" s="48">
        <v>45</v>
      </c>
      <c r="AK19" s="35"/>
      <c r="AM19" s="35"/>
      <c r="AO19" s="35"/>
      <c r="AP19" s="48">
        <v>9</v>
      </c>
      <c r="AQ19" s="35"/>
      <c r="AR19" s="48">
        <v>28</v>
      </c>
      <c r="AS19" s="35"/>
      <c r="AT19" s="41">
        <v>18</v>
      </c>
      <c r="AU19" s="37"/>
      <c r="AW19" s="35"/>
      <c r="AX19" s="41">
        <v>45</v>
      </c>
      <c r="AY19" s="35"/>
      <c r="AZ19" s="44">
        <v>69</v>
      </c>
      <c r="BA19" s="35"/>
      <c r="BC19" s="35"/>
      <c r="BD19" s="44">
        <v>45</v>
      </c>
      <c r="BE19" s="35"/>
      <c r="BF19" s="78">
        <f t="shared" si="1"/>
        <v>811</v>
      </c>
      <c r="BG19" s="78">
        <f t="shared" si="2"/>
        <v>0</v>
      </c>
      <c r="BH19" s="81"/>
      <c r="BI19" s="67">
        <f t="shared" si="3"/>
        <v>3.1571161631890374E-2</v>
      </c>
      <c r="BJ19" s="66">
        <f t="shared" si="4"/>
        <v>0.61537455880826319</v>
      </c>
    </row>
    <row r="20" spans="1:62" x14ac:dyDescent="0.3">
      <c r="A20" s="5" t="s">
        <v>39</v>
      </c>
      <c r="B20" s="42" t="s">
        <v>18</v>
      </c>
      <c r="C20" s="33">
        <v>37632</v>
      </c>
      <c r="D20" s="34">
        <f t="shared" si="0"/>
        <v>18.819444444444443</v>
      </c>
      <c r="E20" s="42" t="s">
        <v>33</v>
      </c>
      <c r="F20" s="46">
        <v>14</v>
      </c>
      <c r="G20" s="35"/>
      <c r="I20" s="35"/>
      <c r="J20" s="46">
        <v>14</v>
      </c>
      <c r="K20" s="35"/>
      <c r="L20" s="46">
        <v>0</v>
      </c>
      <c r="M20" s="36"/>
      <c r="N20" s="46">
        <v>0</v>
      </c>
      <c r="O20" s="35"/>
      <c r="P20" s="46">
        <v>10</v>
      </c>
      <c r="Q20" s="35"/>
      <c r="R20" s="45">
        <v>45</v>
      </c>
      <c r="S20" s="36"/>
      <c r="U20" s="35"/>
      <c r="V20" s="41">
        <v>29</v>
      </c>
      <c r="W20" s="35"/>
      <c r="Y20" s="35"/>
      <c r="AA20" s="35"/>
      <c r="AB20" s="41">
        <v>9</v>
      </c>
      <c r="AC20" s="35"/>
      <c r="AD20" s="44">
        <v>73</v>
      </c>
      <c r="AE20" s="35"/>
      <c r="AF20" s="43">
        <v>45</v>
      </c>
      <c r="AG20" s="35"/>
      <c r="AH20" s="41">
        <v>45</v>
      </c>
      <c r="AI20" s="35"/>
      <c r="AJ20" s="38">
        <v>90</v>
      </c>
      <c r="AK20" s="35">
        <v>1</v>
      </c>
      <c r="AL20" s="41">
        <v>36</v>
      </c>
      <c r="AM20" s="35"/>
      <c r="AN20" s="44">
        <v>72</v>
      </c>
      <c r="AO20" s="37"/>
      <c r="AP20" s="48">
        <v>45</v>
      </c>
      <c r="AQ20" s="37"/>
      <c r="AR20" s="39"/>
      <c r="AS20" s="40"/>
      <c r="AU20" s="35"/>
      <c r="AV20" s="41">
        <v>11</v>
      </c>
      <c r="AW20" s="35"/>
      <c r="AX20" s="41">
        <v>45</v>
      </c>
      <c r="AY20" s="35"/>
      <c r="AZ20" s="41">
        <v>45</v>
      </c>
      <c r="BA20" s="37"/>
      <c r="BB20" s="44">
        <v>45</v>
      </c>
      <c r="BC20" s="35"/>
      <c r="BD20" s="41">
        <v>30</v>
      </c>
      <c r="BE20" s="35"/>
      <c r="BF20" s="78">
        <f t="shared" si="1"/>
        <v>703</v>
      </c>
      <c r="BG20" s="78">
        <f t="shared" si="2"/>
        <v>1</v>
      </c>
      <c r="BH20" s="81"/>
      <c r="BI20" s="67">
        <f t="shared" si="3"/>
        <v>2.7366863905325445E-2</v>
      </c>
      <c r="BJ20" s="66">
        <f t="shared" si="4"/>
        <v>0.51502917488494404</v>
      </c>
    </row>
    <row r="21" spans="1:62" x14ac:dyDescent="0.3">
      <c r="A21" s="5" t="s">
        <v>40</v>
      </c>
      <c r="B21" s="42" t="s">
        <v>18</v>
      </c>
      <c r="C21" s="33">
        <v>37035</v>
      </c>
      <c r="D21" s="34">
        <f t="shared" si="0"/>
        <v>20.45</v>
      </c>
      <c r="E21" s="42" t="s">
        <v>19</v>
      </c>
      <c r="G21" s="35"/>
      <c r="I21" s="35"/>
      <c r="J21" s="4">
        <v>90</v>
      </c>
      <c r="K21" s="35"/>
      <c r="L21" s="4">
        <v>90</v>
      </c>
      <c r="M21" s="36"/>
      <c r="O21" s="35"/>
      <c r="P21" s="46">
        <v>45</v>
      </c>
      <c r="Q21" s="35"/>
      <c r="S21" s="35"/>
      <c r="T21" s="41">
        <v>11</v>
      </c>
      <c r="U21" s="35"/>
      <c r="W21" s="35"/>
      <c r="X21" s="4">
        <v>90</v>
      </c>
      <c r="Y21" s="35"/>
      <c r="Z21" s="44">
        <v>66</v>
      </c>
      <c r="AA21" s="35"/>
      <c r="AC21" s="35"/>
      <c r="AD21" s="41">
        <v>34</v>
      </c>
      <c r="AE21" s="35"/>
      <c r="AF21" s="43">
        <v>58</v>
      </c>
      <c r="AG21" s="37"/>
      <c r="AI21" s="35"/>
      <c r="AJ21" s="38">
        <v>90</v>
      </c>
      <c r="AK21" s="37">
        <v>1</v>
      </c>
      <c r="AM21" s="35"/>
      <c r="AO21" s="35"/>
      <c r="AP21" s="43">
        <v>45</v>
      </c>
      <c r="AQ21" s="35"/>
      <c r="AR21" s="38"/>
      <c r="AS21" s="35"/>
      <c r="AU21" s="35"/>
      <c r="AW21" s="35"/>
      <c r="AX21" s="41">
        <v>18</v>
      </c>
      <c r="AY21" s="35"/>
      <c r="AZ21" s="41">
        <v>21</v>
      </c>
      <c r="BA21" s="35"/>
      <c r="BC21" s="35"/>
      <c r="BD21" s="41">
        <v>4</v>
      </c>
      <c r="BE21" s="35"/>
      <c r="BF21" s="78">
        <f t="shared" si="1"/>
        <v>662</v>
      </c>
      <c r="BG21" s="78">
        <f t="shared" si="2"/>
        <v>1</v>
      </c>
      <c r="BH21" s="81"/>
      <c r="BI21" s="67">
        <f t="shared" si="3"/>
        <v>2.5770787916536905E-2</v>
      </c>
      <c r="BJ21" s="66">
        <f t="shared" si="4"/>
        <v>0.52701261289317969</v>
      </c>
    </row>
    <row r="22" spans="1:62" x14ac:dyDescent="0.3">
      <c r="A22" s="5" t="s">
        <v>41</v>
      </c>
      <c r="B22" s="42" t="s">
        <v>18</v>
      </c>
      <c r="C22" s="33">
        <v>37537</v>
      </c>
      <c r="D22" s="34">
        <f t="shared" si="0"/>
        <v>19.077777777777779</v>
      </c>
      <c r="E22" s="42" t="s">
        <v>23</v>
      </c>
      <c r="F22" s="45">
        <v>83</v>
      </c>
      <c r="G22" s="35"/>
      <c r="I22" s="35"/>
      <c r="K22" s="35"/>
      <c r="L22" s="45">
        <v>65</v>
      </c>
      <c r="M22" s="35"/>
      <c r="N22" s="45">
        <v>81</v>
      </c>
      <c r="O22" s="35"/>
      <c r="P22" s="45">
        <v>57</v>
      </c>
      <c r="Q22" s="36"/>
      <c r="R22" s="45">
        <v>61</v>
      </c>
      <c r="S22" s="36"/>
      <c r="T22" s="41">
        <v>26</v>
      </c>
      <c r="U22" s="35"/>
      <c r="W22" s="35"/>
      <c r="X22" s="44">
        <v>63</v>
      </c>
      <c r="Y22" s="37"/>
      <c r="Z22" s="41">
        <v>1</v>
      </c>
      <c r="AA22" s="35"/>
      <c r="AB22" s="41">
        <v>21</v>
      </c>
      <c r="AC22" s="35"/>
      <c r="AE22" s="35"/>
      <c r="AF22" s="48">
        <v>18</v>
      </c>
      <c r="AG22" s="35"/>
      <c r="AI22" s="35"/>
      <c r="AJ22" s="48">
        <v>33</v>
      </c>
      <c r="AK22" s="35"/>
      <c r="AM22" s="35"/>
      <c r="AO22" s="35"/>
      <c r="AP22" s="48">
        <v>37</v>
      </c>
      <c r="AQ22" s="35"/>
      <c r="AR22" s="43">
        <v>45</v>
      </c>
      <c r="AS22" s="35"/>
      <c r="AU22" s="35"/>
      <c r="AW22" s="35"/>
      <c r="AY22" s="35"/>
      <c r="BA22" s="35"/>
      <c r="BB22" s="44">
        <v>45</v>
      </c>
      <c r="BC22" s="35"/>
      <c r="BD22" s="41">
        <v>4</v>
      </c>
      <c r="BE22" s="35"/>
      <c r="BF22" s="78">
        <f t="shared" si="1"/>
        <v>640</v>
      </c>
      <c r="BG22" s="78">
        <f t="shared" si="2"/>
        <v>0</v>
      </c>
      <c r="BH22" s="81"/>
      <c r="BI22" s="67">
        <f t="shared" si="3"/>
        <v>2.4914356898162567E-2</v>
      </c>
      <c r="BJ22" s="66">
        <f t="shared" si="4"/>
        <v>0.47531056437939034</v>
      </c>
    </row>
    <row r="23" spans="1:62" x14ac:dyDescent="0.3">
      <c r="A23" s="5" t="s">
        <v>42</v>
      </c>
      <c r="B23" s="42" t="s">
        <v>18</v>
      </c>
      <c r="C23" s="33">
        <v>36661</v>
      </c>
      <c r="D23" s="34">
        <f t="shared" si="0"/>
        <v>21.475000000000001</v>
      </c>
      <c r="E23" s="42" t="s">
        <v>23</v>
      </c>
      <c r="F23" s="45">
        <v>83</v>
      </c>
      <c r="G23" s="35"/>
      <c r="H23" s="45">
        <v>58</v>
      </c>
      <c r="I23" s="35"/>
      <c r="J23" s="46">
        <v>32</v>
      </c>
      <c r="K23" s="35"/>
      <c r="M23" s="35"/>
      <c r="O23" s="35"/>
      <c r="Q23" s="35"/>
      <c r="S23" s="35"/>
      <c r="U23" s="35"/>
      <c r="W23" s="35"/>
      <c r="X23" s="41">
        <v>14</v>
      </c>
      <c r="Y23" s="35"/>
      <c r="Z23" s="41">
        <v>24</v>
      </c>
      <c r="AA23" s="35"/>
      <c r="AC23" s="35"/>
      <c r="AE23" s="35"/>
      <c r="AF23" s="38"/>
      <c r="AG23" s="35"/>
      <c r="AI23" s="35"/>
      <c r="AJ23" s="38"/>
      <c r="AK23" s="35"/>
      <c r="AM23" s="35"/>
      <c r="AO23" s="35"/>
      <c r="AP23" s="38"/>
      <c r="AQ23" s="35"/>
      <c r="AR23" s="38"/>
      <c r="AS23" s="35"/>
      <c r="AT23" s="41">
        <v>24</v>
      </c>
      <c r="AU23" s="35"/>
      <c r="AV23" s="41">
        <v>30</v>
      </c>
      <c r="AW23" s="35"/>
      <c r="AX23" s="44">
        <v>45</v>
      </c>
      <c r="AY23" s="35"/>
      <c r="AZ23" s="41">
        <v>21</v>
      </c>
      <c r="BA23" s="35"/>
      <c r="BB23" s="41">
        <v>45</v>
      </c>
      <c r="BC23" s="35"/>
      <c r="BD23" s="4">
        <v>90</v>
      </c>
      <c r="BE23" s="35"/>
      <c r="BF23" s="78">
        <f t="shared" si="1"/>
        <v>466</v>
      </c>
      <c r="BG23" s="78">
        <f t="shared" si="2"/>
        <v>0</v>
      </c>
      <c r="BH23" s="81"/>
      <c r="BI23" s="67">
        <f t="shared" si="3"/>
        <v>1.8140766116474617E-2</v>
      </c>
      <c r="BJ23" s="66">
        <f t="shared" si="4"/>
        <v>0.38957295235129241</v>
      </c>
    </row>
    <row r="24" spans="1:62" x14ac:dyDescent="0.3">
      <c r="A24" s="5" t="s">
        <v>43</v>
      </c>
      <c r="B24" s="42" t="s">
        <v>18</v>
      </c>
      <c r="C24" s="33">
        <v>33878</v>
      </c>
      <c r="D24" s="34">
        <f t="shared" si="0"/>
        <v>29.097222222222221</v>
      </c>
      <c r="E24" s="42" t="s">
        <v>23</v>
      </c>
      <c r="G24" s="35"/>
      <c r="I24" s="35"/>
      <c r="K24" s="35"/>
      <c r="M24" s="35"/>
      <c r="O24" s="35"/>
      <c r="P24" s="38"/>
      <c r="Q24" s="35"/>
      <c r="S24" s="35"/>
      <c r="U24" s="35"/>
      <c r="W24" s="35"/>
      <c r="Y24" s="35"/>
      <c r="AA24" s="35"/>
      <c r="AC24" s="35"/>
      <c r="AE24" s="35"/>
      <c r="AF24" s="38"/>
      <c r="AG24" s="35"/>
      <c r="AI24" s="35"/>
      <c r="AJ24" s="38"/>
      <c r="AK24" s="35"/>
      <c r="AM24" s="35"/>
      <c r="AO24" s="35"/>
      <c r="AP24" s="38"/>
      <c r="AQ24" s="35"/>
      <c r="AR24" s="48">
        <v>28</v>
      </c>
      <c r="AS24" s="37"/>
      <c r="AT24" s="44">
        <v>66</v>
      </c>
      <c r="AU24" s="35"/>
      <c r="AV24" s="4">
        <v>90</v>
      </c>
      <c r="AW24" s="35"/>
      <c r="AX24" s="4">
        <v>90</v>
      </c>
      <c r="AY24" s="35"/>
      <c r="AZ24" s="4">
        <v>90</v>
      </c>
      <c r="BA24" s="35">
        <v>1</v>
      </c>
      <c r="BB24" s="44">
        <v>67</v>
      </c>
      <c r="BC24" s="37"/>
      <c r="BD24" s="41">
        <v>30</v>
      </c>
      <c r="BE24" s="37"/>
      <c r="BF24" s="78">
        <f t="shared" si="1"/>
        <v>461</v>
      </c>
      <c r="BG24" s="78">
        <f t="shared" si="2"/>
        <v>1</v>
      </c>
      <c r="BH24" s="81"/>
      <c r="BI24" s="67">
        <f t="shared" si="3"/>
        <v>1.7946122703207723E-2</v>
      </c>
      <c r="BJ24" s="66">
        <f t="shared" si="4"/>
        <v>0.52218232032250245</v>
      </c>
    </row>
    <row r="25" spans="1:62" x14ac:dyDescent="0.3">
      <c r="A25" s="5" t="s">
        <v>44</v>
      </c>
      <c r="B25" s="42" t="s">
        <v>18</v>
      </c>
      <c r="C25" s="33">
        <v>38007</v>
      </c>
      <c r="D25" s="34">
        <f t="shared" si="0"/>
        <v>17.791666666666668</v>
      </c>
      <c r="E25" s="42" t="s">
        <v>33</v>
      </c>
      <c r="G25" s="35"/>
      <c r="I25" s="35"/>
      <c r="K25" s="35"/>
      <c r="M25" s="35"/>
      <c r="O25" s="35"/>
      <c r="Q25" s="35"/>
      <c r="S25" s="35"/>
      <c r="U25" s="35"/>
      <c r="V25" s="44">
        <v>61</v>
      </c>
      <c r="W25" s="35"/>
      <c r="Y25" s="35"/>
      <c r="AA25" s="35"/>
      <c r="AC25" s="35"/>
      <c r="AD25" s="41">
        <v>12</v>
      </c>
      <c r="AE25" s="35"/>
      <c r="AF25" s="38"/>
      <c r="AG25" s="35"/>
      <c r="AH25" s="41">
        <v>7</v>
      </c>
      <c r="AI25" s="35"/>
      <c r="AJ25" s="48">
        <v>45</v>
      </c>
      <c r="AK25" s="35">
        <v>1</v>
      </c>
      <c r="AL25" s="41">
        <v>22</v>
      </c>
      <c r="AM25" s="35"/>
      <c r="AN25" s="41">
        <v>18</v>
      </c>
      <c r="AO25" s="35"/>
      <c r="AP25" s="48">
        <v>45</v>
      </c>
      <c r="AQ25" s="35"/>
      <c r="AR25" s="38"/>
      <c r="AS25" s="35"/>
      <c r="AU25" s="35"/>
      <c r="AW25" s="35"/>
      <c r="AY25" s="35"/>
      <c r="BA25" s="35"/>
      <c r="BC25" s="35"/>
      <c r="BE25" s="35"/>
      <c r="BF25" s="78">
        <f t="shared" si="1"/>
        <v>210</v>
      </c>
      <c r="BG25" s="78">
        <f t="shared" si="2"/>
        <v>1</v>
      </c>
      <c r="BH25" s="81"/>
      <c r="BI25" s="67">
        <f t="shared" si="3"/>
        <v>8.1750233572095918E-3</v>
      </c>
      <c r="BJ25" s="66">
        <f t="shared" si="4"/>
        <v>0.14544729056368733</v>
      </c>
    </row>
    <row r="26" spans="1:62" x14ac:dyDescent="0.3">
      <c r="A26" s="5" t="s">
        <v>45</v>
      </c>
      <c r="B26" s="42" t="s">
        <v>18</v>
      </c>
      <c r="C26" s="33">
        <v>36931</v>
      </c>
      <c r="D26" s="34">
        <f t="shared" si="0"/>
        <v>20.741666666666667</v>
      </c>
      <c r="E26" s="42" t="s">
        <v>21</v>
      </c>
      <c r="G26" s="35"/>
      <c r="I26" s="35"/>
      <c r="K26" s="35"/>
      <c r="L26" s="4">
        <v>90</v>
      </c>
      <c r="M26" s="35">
        <v>-1</v>
      </c>
      <c r="N26" s="4">
        <v>90</v>
      </c>
      <c r="O26" s="35">
        <v>-3</v>
      </c>
      <c r="Q26" s="35"/>
      <c r="S26" s="35"/>
      <c r="U26" s="35"/>
      <c r="W26" s="35"/>
      <c r="Y26" s="35"/>
      <c r="AA26" s="35"/>
      <c r="AC26" s="35"/>
      <c r="AE26" s="35"/>
      <c r="AF26" s="38"/>
      <c r="AG26" s="35"/>
      <c r="AI26" s="35"/>
      <c r="AJ26" s="48">
        <v>45</v>
      </c>
      <c r="AK26" s="35"/>
      <c r="AM26" s="35"/>
      <c r="AO26" s="35"/>
      <c r="AP26" s="38"/>
      <c r="AQ26" s="35"/>
      <c r="AR26" s="38"/>
      <c r="AS26" s="35"/>
      <c r="AU26" s="35"/>
      <c r="AW26" s="35"/>
      <c r="AY26" s="35"/>
      <c r="BA26" s="35"/>
      <c r="BC26" s="35"/>
      <c r="BE26" s="35"/>
      <c r="BF26" s="78">
        <f t="shared" si="1"/>
        <v>225</v>
      </c>
      <c r="BG26" s="78">
        <f t="shared" si="2"/>
        <v>-4</v>
      </c>
      <c r="BH26" s="81"/>
      <c r="BI26" s="67">
        <f t="shared" si="3"/>
        <v>8.7589535970102779E-3</v>
      </c>
      <c r="BJ26" s="66">
        <f t="shared" si="4"/>
        <v>0.18167529585798819</v>
      </c>
    </row>
    <row r="27" spans="1:62" s="5" customFormat="1" ht="13.8" x14ac:dyDescent="0.25">
      <c r="A27" s="5" t="s">
        <v>46</v>
      </c>
      <c r="B27" s="42" t="s">
        <v>18</v>
      </c>
      <c r="C27" s="33">
        <v>36783</v>
      </c>
      <c r="D27" s="34">
        <f t="shared" si="0"/>
        <v>21.144444444444446</v>
      </c>
      <c r="E27" s="42" t="s">
        <v>23</v>
      </c>
      <c r="F27" s="52">
        <v>45</v>
      </c>
      <c r="G27" s="4"/>
      <c r="H27" s="51">
        <v>12</v>
      </c>
      <c r="I27" s="4"/>
      <c r="J27" s="38"/>
      <c r="K27" s="4"/>
      <c r="L27" s="38"/>
      <c r="M27" s="4"/>
      <c r="N27" s="38"/>
      <c r="O27" s="35"/>
      <c r="P27" s="38"/>
      <c r="Q27" s="4"/>
      <c r="R27" s="51">
        <v>45</v>
      </c>
      <c r="S27" s="4"/>
      <c r="T27" s="38"/>
      <c r="U27" s="4"/>
      <c r="V27" s="38"/>
      <c r="W27" s="4"/>
      <c r="X27" s="48">
        <v>7</v>
      </c>
      <c r="Y27" s="4"/>
      <c r="Z27" s="48">
        <v>1</v>
      </c>
      <c r="AA27" s="4"/>
      <c r="AB27" s="38"/>
      <c r="AC27" s="4"/>
      <c r="AD27" s="38"/>
      <c r="AE27" s="35"/>
      <c r="AF27" s="38"/>
      <c r="AG27" s="35"/>
      <c r="AH27" s="38"/>
      <c r="AI27" s="4"/>
      <c r="AJ27" s="38"/>
      <c r="AK27" s="35"/>
      <c r="AL27" s="4"/>
      <c r="AM27" s="35"/>
      <c r="AN27" s="38"/>
      <c r="AO27" s="4"/>
      <c r="AP27" s="38"/>
      <c r="AQ27" s="35"/>
      <c r="AR27" s="38"/>
      <c r="AS27" s="35"/>
      <c r="AT27" s="4"/>
      <c r="AU27" s="35"/>
      <c r="AV27" s="4"/>
      <c r="AW27" s="35"/>
      <c r="AX27" s="4"/>
      <c r="AY27" s="35"/>
      <c r="AZ27" s="4"/>
      <c r="BA27" s="35"/>
      <c r="BB27" s="4"/>
      <c r="BC27" s="35"/>
      <c r="BD27" s="38"/>
      <c r="BE27" s="35"/>
      <c r="BF27" s="78">
        <f t="shared" si="1"/>
        <v>110</v>
      </c>
      <c r="BG27" s="78">
        <f t="shared" si="2"/>
        <v>0</v>
      </c>
      <c r="BH27" s="81"/>
      <c r="BI27" s="67">
        <f t="shared" si="3"/>
        <v>4.282155091871691E-3</v>
      </c>
      <c r="BJ27" s="66">
        <f t="shared" si="4"/>
        <v>9.0543790442575878E-2</v>
      </c>
    </row>
    <row r="28" spans="1:62" x14ac:dyDescent="0.3">
      <c r="A28" s="5" t="s">
        <v>47</v>
      </c>
      <c r="B28" s="42" t="s">
        <v>18</v>
      </c>
      <c r="C28" s="33">
        <v>38022</v>
      </c>
      <c r="D28" s="34">
        <f t="shared" si="0"/>
        <v>17.752777777777776</v>
      </c>
      <c r="E28" s="42" t="s">
        <v>21</v>
      </c>
      <c r="G28" s="35"/>
      <c r="I28" s="35"/>
      <c r="K28" s="35"/>
      <c r="M28" s="35"/>
      <c r="O28" s="35"/>
      <c r="Q28" s="35"/>
      <c r="S28" s="35"/>
      <c r="U28" s="35"/>
      <c r="W28" s="35"/>
      <c r="Y28" s="35"/>
      <c r="AA28" s="35"/>
      <c r="AC28" s="35"/>
      <c r="AE28" s="35"/>
      <c r="AF28" s="38"/>
      <c r="AG28" s="35"/>
      <c r="AI28" s="35"/>
      <c r="AJ28" s="38"/>
      <c r="AK28" s="35"/>
      <c r="AM28" s="35"/>
      <c r="AO28" s="35"/>
      <c r="AP28" s="38"/>
      <c r="AQ28" s="35"/>
      <c r="AR28" s="38"/>
      <c r="AS28" s="35"/>
      <c r="AU28" s="35"/>
      <c r="AW28" s="35"/>
      <c r="AY28" s="35"/>
      <c r="BA28" s="35"/>
      <c r="BB28" s="41">
        <v>11</v>
      </c>
      <c r="BC28" s="35"/>
      <c r="BE28" s="35"/>
      <c r="BF28" s="78">
        <f t="shared" si="1"/>
        <v>11</v>
      </c>
      <c r="BG28" s="78">
        <f t="shared" si="2"/>
        <v>0</v>
      </c>
      <c r="BH28" s="81"/>
      <c r="BI28" s="67">
        <f t="shared" si="3"/>
        <v>4.2821550918716912E-4</v>
      </c>
      <c r="BJ28" s="66">
        <f t="shared" si="4"/>
        <v>7.6020147755977716E-3</v>
      </c>
    </row>
    <row r="29" spans="1:62" x14ac:dyDescent="0.3">
      <c r="A29" s="5" t="s">
        <v>48</v>
      </c>
      <c r="B29" s="42" t="s">
        <v>18</v>
      </c>
      <c r="C29" s="54">
        <v>35179</v>
      </c>
      <c r="D29" s="34">
        <f t="shared" si="0"/>
        <v>25.533333333333335</v>
      </c>
      <c r="E29" s="42" t="s">
        <v>23</v>
      </c>
      <c r="F29" s="46">
        <v>7</v>
      </c>
      <c r="G29" s="35"/>
      <c r="I29" s="35"/>
      <c r="K29" s="35"/>
      <c r="M29" s="35"/>
      <c r="O29" s="35"/>
      <c r="Q29" s="35"/>
      <c r="S29" s="35"/>
      <c r="U29" s="35"/>
      <c r="W29" s="35"/>
      <c r="Y29" s="35"/>
      <c r="AA29" s="35"/>
      <c r="AC29" s="35"/>
      <c r="AE29" s="35"/>
      <c r="AF29" s="38"/>
      <c r="AG29" s="35"/>
      <c r="AI29" s="35"/>
      <c r="AJ29" s="38"/>
      <c r="AK29" s="35"/>
      <c r="AM29" s="35"/>
      <c r="AO29" s="35"/>
      <c r="AP29" s="38"/>
      <c r="AQ29" s="35"/>
      <c r="AR29" s="38"/>
      <c r="AS29" s="35"/>
      <c r="AU29" s="35"/>
      <c r="AW29" s="35"/>
      <c r="AY29" s="35"/>
      <c r="BA29" s="35"/>
      <c r="BC29" s="35"/>
      <c r="BE29" s="35"/>
      <c r="BF29" s="78">
        <f t="shared" si="1"/>
        <v>7</v>
      </c>
      <c r="BG29" s="78">
        <f t="shared" si="2"/>
        <v>0</v>
      </c>
      <c r="BH29" s="81"/>
      <c r="BI29" s="67">
        <f t="shared" si="3"/>
        <v>2.7250077857365304E-4</v>
      </c>
      <c r="BJ29" s="66">
        <f t="shared" si="4"/>
        <v>6.9578532129139416E-3</v>
      </c>
    </row>
    <row r="30" spans="1:62" x14ac:dyDescent="0.3">
      <c r="A30" s="55" t="s">
        <v>49</v>
      </c>
      <c r="B30" s="56" t="s">
        <v>18</v>
      </c>
      <c r="C30" s="57">
        <v>37642</v>
      </c>
      <c r="D30" s="58">
        <f t="shared" si="0"/>
        <v>18.791666666666668</v>
      </c>
      <c r="E30" s="56" t="s">
        <v>23</v>
      </c>
      <c r="F30" s="59">
        <v>7</v>
      </c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62"/>
      <c r="AG30" s="60"/>
      <c r="AH30" s="61"/>
      <c r="AI30" s="60"/>
      <c r="AJ30" s="62"/>
      <c r="AK30" s="60"/>
      <c r="AL30" s="61"/>
      <c r="AM30" s="60"/>
      <c r="AN30" s="61"/>
      <c r="AO30" s="60"/>
      <c r="AP30" s="62"/>
      <c r="AQ30" s="60"/>
      <c r="AR30" s="62"/>
      <c r="AS30" s="60"/>
      <c r="AT30" s="61"/>
      <c r="AU30" s="60"/>
      <c r="AV30" s="61"/>
      <c r="AW30" s="60"/>
      <c r="AX30" s="61"/>
      <c r="AY30" s="60"/>
      <c r="AZ30" s="61"/>
      <c r="BA30" s="60"/>
      <c r="BB30" s="61"/>
      <c r="BC30" s="60"/>
      <c r="BD30" s="61"/>
      <c r="BE30" s="60"/>
      <c r="BF30" s="79">
        <f t="shared" si="1"/>
        <v>7</v>
      </c>
      <c r="BG30" s="79">
        <f t="shared" si="2"/>
        <v>0</v>
      </c>
      <c r="BH30" s="81"/>
      <c r="BI30" s="67">
        <f t="shared" si="3"/>
        <v>2.7250077857365304E-4</v>
      </c>
      <c r="BJ30" s="66">
        <f t="shared" si="4"/>
        <v>5.1207437973632306E-3</v>
      </c>
    </row>
    <row r="31" spans="1:62" x14ac:dyDescent="0.3">
      <c r="C31" s="64" t="s">
        <v>50</v>
      </c>
      <c r="D31" s="65">
        <f>AVERAGE(D6:D30)</f>
        <v>20.819555555555564</v>
      </c>
      <c r="F31" s="4">
        <f>990-SUM(F6:F30)</f>
        <v>0</v>
      </c>
      <c r="H31" s="4">
        <f>990-SUM(H6:H30)</f>
        <v>0</v>
      </c>
      <c r="J31" s="4">
        <f>990-SUM(J6:J30)</f>
        <v>0</v>
      </c>
      <c r="L31" s="4">
        <f>990-SUM(L6:L30)</f>
        <v>0</v>
      </c>
      <c r="N31" s="4">
        <f>990-SUM(N6:N30)</f>
        <v>0</v>
      </c>
      <c r="P31" s="4">
        <f>990-SUM(P6:P30)</f>
        <v>0</v>
      </c>
      <c r="R31" s="4">
        <f>990-SUM(R6:R30)</f>
        <v>0</v>
      </c>
      <c r="T31" s="4">
        <f>990-SUM(T6:T30)</f>
        <v>0</v>
      </c>
      <c r="V31" s="4">
        <f>990-SUM(V6:V30)</f>
        <v>0</v>
      </c>
      <c r="X31" s="4">
        <f>990-SUM(X6:X30)</f>
        <v>0</v>
      </c>
      <c r="Z31" s="4">
        <f>990-SUM(Z6:Z30)</f>
        <v>52</v>
      </c>
      <c r="AB31" s="4">
        <f>990-SUM(AB6:AB30)</f>
        <v>0</v>
      </c>
      <c r="AD31" s="4">
        <f>990-SUM(AD6:AD30)</f>
        <v>0</v>
      </c>
      <c r="AF31" s="4">
        <f>990-SUM(AF6:AF30)</f>
        <v>0</v>
      </c>
      <c r="AH31" s="4">
        <f>990-SUM(AH6:AH30)</f>
        <v>0</v>
      </c>
      <c r="AJ31" s="4">
        <f>990-SUM(AJ6:AJ30)</f>
        <v>0</v>
      </c>
      <c r="AL31" s="4">
        <f>990-SUM(AL6:AL30)</f>
        <v>0</v>
      </c>
      <c r="AN31" s="4">
        <f>990-SUM(AN6:AN30)</f>
        <v>0</v>
      </c>
      <c r="AP31" s="4">
        <f>990-SUM(AP6:AP30)</f>
        <v>0</v>
      </c>
      <c r="AR31" s="4">
        <f>990-SUM(AR6:AR30)</f>
        <v>0</v>
      </c>
      <c r="AT31" s="4">
        <f>990-SUM(AT6:AT30)</f>
        <v>0</v>
      </c>
      <c r="AV31" s="4">
        <f>990-SUM(AV6:AV30)</f>
        <v>0</v>
      </c>
      <c r="AX31" s="4">
        <f>990-SUM(AX6:AX30)</f>
        <v>0</v>
      </c>
      <c r="AZ31" s="4">
        <f>990-SUM(AZ6:AZ30)</f>
        <v>0</v>
      </c>
      <c r="BB31" s="4">
        <f>990-SUM(BB6:BB30)</f>
        <v>0</v>
      </c>
      <c r="BD31" s="4">
        <f>990-SUM(BD6:BD30)</f>
        <v>0</v>
      </c>
      <c r="BF31" s="4">
        <f>SUM(BF6:BF30)</f>
        <v>25688</v>
      </c>
      <c r="BG31" s="4" t="str">
        <f>IF(COUNT(BG6:BG30)=0, "", SUMIFS(BG6:BG30,BG6:BG30,"&gt;0")&amp;":"&amp;-SUMIFS(BG6:BG30,BG6:BG30,"&lt;0"))</f>
        <v>27:55</v>
      </c>
      <c r="BJ31" s="66"/>
    </row>
    <row r="32" spans="1:62" x14ac:dyDescent="0.3">
      <c r="C32" s="5" t="s">
        <v>52</v>
      </c>
      <c r="D32" s="63">
        <f>SUM(BJ6:BJ30)</f>
        <v>20.689767920170254</v>
      </c>
      <c r="BJ32" s="66"/>
    </row>
    <row r="33" spans="6:11" x14ac:dyDescent="0.3">
      <c r="F33" s="68"/>
      <c r="G33" s="69" t="s">
        <v>53</v>
      </c>
      <c r="H33" s="70" t="s">
        <v>54</v>
      </c>
      <c r="I33" s="69"/>
      <c r="J33" s="69"/>
      <c r="K33" s="71"/>
    </row>
    <row r="34" spans="6:11" x14ac:dyDescent="0.3">
      <c r="F34" s="72"/>
      <c r="G34" s="73" t="s">
        <v>53</v>
      </c>
      <c r="H34" s="74" t="s">
        <v>55</v>
      </c>
      <c r="I34" s="75"/>
      <c r="J34" s="75"/>
      <c r="K34" s="35"/>
    </row>
    <row r="35" spans="6:11" x14ac:dyDescent="0.3">
      <c r="F35" s="76"/>
      <c r="G35" s="61" t="s">
        <v>53</v>
      </c>
      <c r="H35" s="77" t="s">
        <v>56</v>
      </c>
      <c r="I35" s="61"/>
      <c r="J35" s="61"/>
      <c r="K35" s="60"/>
    </row>
    <row r="38" spans="6:11" ht="15" hidden="1" customHeight="1" x14ac:dyDescent="0.3"/>
    <row r="39" spans="6:11" ht="15" hidden="1" customHeight="1" x14ac:dyDescent="0.3"/>
    <row r="40" spans="6:11" ht="15" hidden="1" customHeight="1" x14ac:dyDescent="0.3"/>
    <row r="41" spans="6:11" ht="15" hidden="1" customHeight="1" x14ac:dyDescent="0.3"/>
    <row r="42" spans="6:11" ht="15" hidden="1" customHeight="1" x14ac:dyDescent="0.3"/>
    <row r="43" spans="6:11" ht="15" hidden="1" customHeight="1" x14ac:dyDescent="0.3"/>
    <row r="44" spans="6:11" ht="15" hidden="1" customHeight="1" x14ac:dyDescent="0.3"/>
    <row r="45" spans="6:11" ht="15" hidden="1" customHeight="1" x14ac:dyDescent="0.3"/>
    <row r="46" spans="6:11" ht="15" hidden="1" customHeight="1" x14ac:dyDescent="0.3"/>
    <row r="47" spans="6:11" ht="15" hidden="1" customHeight="1" x14ac:dyDescent="0.3"/>
    <row r="48" spans="6:11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</sheetData>
  <mergeCells count="78">
    <mergeCell ref="BD4:BE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BB3:BC3"/>
    <mergeCell ref="BD3:BE3"/>
    <mergeCell ref="F4:G4"/>
    <mergeCell ref="H4:I4"/>
    <mergeCell ref="J4:K4"/>
    <mergeCell ref="L4:M4"/>
    <mergeCell ref="N4:O4"/>
    <mergeCell ref="P4:Q4"/>
    <mergeCell ref="R4:S4"/>
    <mergeCell ref="AP3:AQ3"/>
    <mergeCell ref="AR3:AS3"/>
    <mergeCell ref="AT3:AU3"/>
    <mergeCell ref="AV3:AW3"/>
    <mergeCell ref="AX3:AY3"/>
    <mergeCell ref="AZ3:BA3"/>
    <mergeCell ref="AD3:AE3"/>
    <mergeCell ref="AF3:AG3"/>
    <mergeCell ref="AH3:AI3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AZ2:BA2"/>
    <mergeCell ref="BB2:BC2"/>
    <mergeCell ref="BD2:BE2"/>
    <mergeCell ref="F3:G3"/>
    <mergeCell ref="H3:I3"/>
    <mergeCell ref="J3:K3"/>
    <mergeCell ref="L3:M3"/>
    <mergeCell ref="N3:O3"/>
    <mergeCell ref="P3:Q3"/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R2:S2"/>
    <mergeCell ref="T2:U2"/>
    <mergeCell ref="V2:W2"/>
    <mergeCell ref="X2:Y2"/>
    <mergeCell ref="Z2:AA2"/>
    <mergeCell ref="F2:G2"/>
    <mergeCell ref="H2:I2"/>
    <mergeCell ref="J2:K2"/>
    <mergeCell ref="L2:M2"/>
    <mergeCell ref="N2:O2"/>
    <mergeCell ref="P2:Q2"/>
  </mergeCells>
  <conditionalFormatting sqref="H17:M17 N6:O12 N14:O22 AB17:AM17 AH7:AM11 Z12:AG16 Z7:AA8 F17 F18:M22 AB19:AM19 AB18:AF18 AH18:AM18 F6:M6 F8:M16 F7 H7:M7 F23:L23 X15:Y15 Z20:AM30 AN6:AU12 AV20:BE30 AB6:AG10 AD11:AG11 AH6:AI6 AL6:AM6 AH13:AM16 AH12:AI12 AL12:AM12 AN17:AU19 AP16:AU16 AN21:AU30 AN20:AQ20 AT20:AU20 AN14:AU15 AN13:AS13 R9:Y11 R17:Y19 P20:Y22 N13:Y13 P12:Y12 P14:Y14 P6:Y8 N23:Y23 P16:Y16 P15:U15 F24:Y30">
    <cfRule type="cellIs" dxfId="44" priority="22" operator="equal">
      <formula>90</formula>
    </cfRule>
  </conditionalFormatting>
  <conditionalFormatting sqref="G17">
    <cfRule type="cellIs" dxfId="43" priority="23" operator="equal">
      <formula>90</formula>
    </cfRule>
  </conditionalFormatting>
  <conditionalFormatting sqref="P9:Q11 P17:Q19">
    <cfRule type="cellIs" dxfId="42" priority="24" operator="equal">
      <formula>90</formula>
    </cfRule>
  </conditionalFormatting>
  <conditionalFormatting sqref="Z6:AA7 Z17:AA19 Z9:AA11">
    <cfRule type="cellIs" dxfId="41" priority="25" operator="equal">
      <formula>90</formula>
    </cfRule>
  </conditionalFormatting>
  <conditionalFormatting sqref="AI15">
    <cfRule type="cellIs" dxfId="40" priority="26" operator="equal">
      <formula>90</formula>
    </cfRule>
  </conditionalFormatting>
  <conditionalFormatting sqref="AV3:BD3 F3:P3 R3:AT3">
    <cfRule type="expression" dxfId="39" priority="27">
      <formula>F1=G1</formula>
    </cfRule>
    <cfRule type="expression" dxfId="38" priority="28">
      <formula>F1&lt;G1</formula>
    </cfRule>
    <cfRule type="expression" dxfId="37" priority="29">
      <formula>F1&gt;G1</formula>
    </cfRule>
  </conditionalFormatting>
  <conditionalFormatting sqref="AG18">
    <cfRule type="cellIs" dxfId="36" priority="30" operator="equal">
      <formula>90</formula>
    </cfRule>
  </conditionalFormatting>
  <conditionalFormatting sqref="BD7:BE8 AV6:BC8 AV17:BC19 AV13:BE13 AV10:BC11 AX9:BC9 AV16:AW16 AZ16:BE16 AV15:BE15 AV14:AW14 AZ14:BE14 AV12:AY12 BB12:BE12">
    <cfRule type="cellIs" dxfId="35" priority="31" operator="equal">
      <formula>90</formula>
    </cfRule>
  </conditionalFormatting>
  <conditionalFormatting sqref="BD6:BD7 BD17:BD19 BD9:BD11">
    <cfRule type="cellIs" dxfId="34" priority="32" operator="equal">
      <formula>90</formula>
    </cfRule>
  </conditionalFormatting>
  <conditionalFormatting sqref="BE6:BE7 BE17:BE19 BE9:BE11">
    <cfRule type="cellIs" dxfId="33" priority="33" operator="equal">
      <formula>90</formula>
    </cfRule>
  </conditionalFormatting>
  <conditionalFormatting sqref="BB6:BB7 BB17:BB19 BB9:BB11">
    <cfRule type="cellIs" dxfId="32" priority="34" operator="equal">
      <formula>90</formula>
    </cfRule>
  </conditionalFormatting>
  <conditionalFormatting sqref="BC6:BC7 BC17:BC19 BC9:BC11">
    <cfRule type="cellIs" dxfId="31" priority="35" operator="equal">
      <formula>90</formula>
    </cfRule>
  </conditionalFormatting>
  <conditionalFormatting sqref="V15:W15">
    <cfRule type="cellIs" dxfId="30" priority="21" operator="equal">
      <formula>90</formula>
    </cfRule>
  </conditionalFormatting>
  <conditionalFormatting sqref="G7">
    <cfRule type="cellIs" dxfId="29" priority="20" operator="equal">
      <formula>90</formula>
    </cfRule>
  </conditionalFormatting>
  <conditionalFormatting sqref="M23">
    <cfRule type="cellIs" dxfId="28" priority="19" operator="equal">
      <formula>90</formula>
    </cfRule>
  </conditionalFormatting>
  <conditionalFormatting sqref="AZ12:BA12">
    <cfRule type="cellIs" dxfId="27" priority="9" operator="equal">
      <formula>90</formula>
    </cfRule>
  </conditionalFormatting>
  <conditionalFormatting sqref="AU3">
    <cfRule type="expression" dxfId="26" priority="36">
      <formula>AU1=#REF!</formula>
    </cfRule>
    <cfRule type="expression" dxfId="25" priority="37">
      <formula>AU1&lt;#REF!</formula>
    </cfRule>
    <cfRule type="expression" dxfId="24" priority="38">
      <formula>AU1&gt;#REF!</formula>
    </cfRule>
  </conditionalFormatting>
  <conditionalFormatting sqref="BE3">
    <cfRule type="expression" dxfId="23" priority="39">
      <formula>BE1=#REF!</formula>
    </cfRule>
    <cfRule type="expression" dxfId="22" priority="40">
      <formula>BE1&lt;#REF!</formula>
    </cfRule>
    <cfRule type="expression" dxfId="21" priority="41">
      <formula>BE1&gt;#REF!</formula>
    </cfRule>
  </conditionalFormatting>
  <conditionalFormatting sqref="AB11:AC11">
    <cfRule type="cellIs" dxfId="20" priority="18" operator="equal">
      <formula>90</formula>
    </cfRule>
  </conditionalFormatting>
  <conditionalFormatting sqref="AJ6:AK6">
    <cfRule type="cellIs" dxfId="19" priority="17" operator="equal">
      <formula>90</formula>
    </cfRule>
  </conditionalFormatting>
  <conditionalFormatting sqref="AJ12:AK12">
    <cfRule type="cellIs" dxfId="18" priority="16" operator="equal">
      <formula>90</formula>
    </cfRule>
  </conditionalFormatting>
  <conditionalFormatting sqref="AN16:AO16">
    <cfRule type="cellIs" dxfId="17" priority="15" operator="equal">
      <formula>90</formula>
    </cfRule>
  </conditionalFormatting>
  <conditionalFormatting sqref="AR20:AS20">
    <cfRule type="cellIs" dxfId="16" priority="14" operator="equal">
      <formula>90</formula>
    </cfRule>
  </conditionalFormatting>
  <conditionalFormatting sqref="AT13:AU13">
    <cfRule type="cellIs" dxfId="15" priority="13" operator="equal">
      <formula>90</formula>
    </cfRule>
  </conditionalFormatting>
  <conditionalFormatting sqref="AV9:AW9">
    <cfRule type="cellIs" dxfId="14" priority="12" operator="equal">
      <formula>90</formula>
    </cfRule>
  </conditionalFormatting>
  <conditionalFormatting sqref="AX16:AY16">
    <cfRule type="cellIs" dxfId="13" priority="11" operator="equal">
      <formula>90</formula>
    </cfRule>
  </conditionalFormatting>
  <conditionalFormatting sqref="AX14:AY14">
    <cfRule type="cellIs" dxfId="12" priority="10" operator="equal">
      <formula>90</formula>
    </cfRule>
  </conditionalFormatting>
  <conditionalFormatting sqref="Q3">
    <cfRule type="expression" dxfId="11" priority="68">
      <formula>Q1=#REF!</formula>
    </cfRule>
    <cfRule type="expression" dxfId="10" priority="69">
      <formula>Q1&lt;#REF!</formula>
    </cfRule>
    <cfRule type="expression" dxfId="9" priority="70">
      <formula>Q1&gt;#REF!</formula>
    </cfRule>
  </conditionalFormatting>
  <conditionalFormatting sqref="BG8:BH25 BG6:BH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{CC770666-E98E-497C-8CFF-1C03E30F5985}</x14:id>
        </ext>
      </extLst>
    </cfRule>
  </conditionalFormatting>
  <conditionalFormatting sqref="F33">
    <cfRule type="cellIs" dxfId="5" priority="6" operator="equal">
      <formula>90</formula>
    </cfRule>
  </conditionalFormatting>
  <conditionalFormatting sqref="G33">
    <cfRule type="cellIs" dxfId="4" priority="5" operator="equal">
      <formula>90</formula>
    </cfRule>
  </conditionalFormatting>
  <conditionalFormatting sqref="G34">
    <cfRule type="cellIs" dxfId="3" priority="4" operator="equal">
      <formula>90</formula>
    </cfRule>
  </conditionalFormatting>
  <conditionalFormatting sqref="F34">
    <cfRule type="cellIs" dxfId="2" priority="3" operator="equal">
      <formula>90</formula>
    </cfRule>
  </conditionalFormatting>
  <conditionalFormatting sqref="H33">
    <cfRule type="cellIs" dxfId="1" priority="2" operator="equal">
      <formula>90</formula>
    </cfRule>
  </conditionalFormatting>
  <conditionalFormatting sqref="F35">
    <cfRule type="cellIs" dxfId="0" priority="1" operator="equal">
      <formula>90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770666-E98E-497C-8CFF-1C03E30F59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BG8:BH25 BG6:BH6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Metta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2021-11-19T12:09:05Z</dcterms:created>
  <dcterms:modified xsi:type="dcterms:W3CDTF">2021-11-20T13:50:47Z</dcterms:modified>
</cp:coreProperties>
</file>